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K:\CD - LGBA\Municipalities\03. Allocations\2024-25\"/>
    </mc:Choice>
  </mc:AlternateContent>
  <xr:revisionPtr revIDLastSave="0" documentId="13_ncr:1_{158582C2-24AA-4AAE-960E-459DDA08275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" sheetId="1" r:id="rId1"/>
    <sheet name="DC42" sheetId="2" r:id="rId2"/>
    <sheet name="DC48" sheetId="3" r:id="rId3"/>
    <sheet name="EKU" sheetId="4" r:id="rId4"/>
    <sheet name="GT421" sheetId="5" r:id="rId5"/>
    <sheet name="GT422" sheetId="6" r:id="rId6"/>
    <sheet name="GT423" sheetId="7" r:id="rId7"/>
    <sheet name="GT481" sheetId="8" r:id="rId8"/>
    <sheet name="GT484" sheetId="9" r:id="rId9"/>
    <sheet name="GT485" sheetId="10" r:id="rId10"/>
    <sheet name="JHB" sheetId="11" r:id="rId11"/>
    <sheet name="TSH" sheetId="12" r:id="rId12"/>
  </sheets>
  <definedNames>
    <definedName name="_xlnm.Print_Area" localSheetId="1">'DC42'!$A$1:$H$180</definedName>
    <definedName name="_xlnm.Print_Area" localSheetId="2">'DC48'!$A$1:$H$180</definedName>
    <definedName name="_xlnm.Print_Area" localSheetId="3">EKU!$A$1:$H$180</definedName>
    <definedName name="_xlnm.Print_Area" localSheetId="4">'GT421'!$A$1:$H$180</definedName>
    <definedName name="_xlnm.Print_Area" localSheetId="5">'GT422'!$A$1:$H$180</definedName>
    <definedName name="_xlnm.Print_Area" localSheetId="6">'GT423'!$A$1:$H$180</definedName>
    <definedName name="_xlnm.Print_Area" localSheetId="7">'GT481'!$A$1:$H$180</definedName>
    <definedName name="_xlnm.Print_Area" localSheetId="8">'GT484'!$A$1:$H$180</definedName>
    <definedName name="_xlnm.Print_Area" localSheetId="9">'GT485'!$A$1:$H$180</definedName>
    <definedName name="_xlnm.Print_Area" localSheetId="10">JHB!$A$1:$H$180</definedName>
    <definedName name="_xlnm.Print_Area" localSheetId="0">Summary!$A$1:$H$180</definedName>
    <definedName name="_xlnm.Print_Area" localSheetId="11">TSH!$A$1:$H$180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8" i="1" l="1"/>
  <c r="G68" i="1"/>
  <c r="F68" i="1"/>
  <c r="H67" i="1"/>
  <c r="G67" i="1"/>
  <c r="F67" i="1"/>
  <c r="H66" i="1"/>
  <c r="G66" i="1"/>
  <c r="F66" i="1"/>
  <c r="H62" i="1"/>
  <c r="G62" i="1"/>
  <c r="F62" i="1"/>
  <c r="H61" i="1"/>
  <c r="G61" i="1"/>
  <c r="F61" i="1"/>
  <c r="H60" i="1"/>
  <c r="G60" i="1"/>
  <c r="F60" i="1"/>
  <c r="H56" i="1"/>
  <c r="G56" i="1"/>
  <c r="F56" i="1"/>
  <c r="H55" i="1"/>
  <c r="G55" i="1"/>
  <c r="F55" i="1"/>
  <c r="H54" i="1"/>
  <c r="G54" i="1"/>
  <c r="F54" i="1"/>
  <c r="G50" i="1"/>
  <c r="H50" i="1"/>
  <c r="G49" i="1"/>
  <c r="H49" i="1"/>
  <c r="F49" i="1"/>
  <c r="F50" i="1"/>
  <c r="G48" i="1"/>
  <c r="H48" i="1"/>
  <c r="F48" i="1"/>
  <c r="F6" i="1" l="1"/>
  <c r="H113" i="2"/>
  <c r="G113" i="2"/>
  <c r="F113" i="2"/>
  <c r="H107" i="2"/>
  <c r="G107" i="2"/>
  <c r="F107" i="2"/>
  <c r="H101" i="2"/>
  <c r="G101" i="2"/>
  <c r="F101" i="2"/>
  <c r="H95" i="2"/>
  <c r="G95" i="2"/>
  <c r="F95" i="2"/>
  <c r="H89" i="2"/>
  <c r="G89" i="2"/>
  <c r="F89" i="2"/>
  <c r="H83" i="2"/>
  <c r="G83" i="2"/>
  <c r="F83" i="2"/>
  <c r="H77" i="2"/>
  <c r="G77" i="2"/>
  <c r="F77" i="2"/>
  <c r="H71" i="2"/>
  <c r="G71" i="2"/>
  <c r="F71" i="2"/>
  <c r="H65" i="2"/>
  <c r="G65" i="2"/>
  <c r="F65" i="2"/>
  <c r="H59" i="2"/>
  <c r="G59" i="2"/>
  <c r="F59" i="2"/>
  <c r="H53" i="2"/>
  <c r="G53" i="2"/>
  <c r="F53" i="2"/>
  <c r="H47" i="2"/>
  <c r="G47" i="2"/>
  <c r="F47" i="2"/>
  <c r="H113" i="3"/>
  <c r="G113" i="3"/>
  <c r="F113" i="3"/>
  <c r="H107" i="3"/>
  <c r="G107" i="3"/>
  <c r="F107" i="3"/>
  <c r="H101" i="3"/>
  <c r="G101" i="3"/>
  <c r="F101" i="3"/>
  <c r="H95" i="3"/>
  <c r="G95" i="3"/>
  <c r="F95" i="3"/>
  <c r="H89" i="3"/>
  <c r="G89" i="3"/>
  <c r="F89" i="3"/>
  <c r="H83" i="3"/>
  <c r="G83" i="3"/>
  <c r="F83" i="3"/>
  <c r="H77" i="3"/>
  <c r="G77" i="3"/>
  <c r="F77" i="3"/>
  <c r="H71" i="3"/>
  <c r="G71" i="3"/>
  <c r="F71" i="3"/>
  <c r="H65" i="3"/>
  <c r="G65" i="3"/>
  <c r="F65" i="3"/>
  <c r="H59" i="3"/>
  <c r="G59" i="3"/>
  <c r="F59" i="3"/>
  <c r="H53" i="3"/>
  <c r="G53" i="3"/>
  <c r="F53" i="3"/>
  <c r="H47" i="3"/>
  <c r="G47" i="3"/>
  <c r="F47" i="3"/>
  <c r="H113" i="4"/>
  <c r="G113" i="4"/>
  <c r="F113" i="4"/>
  <c r="H107" i="4"/>
  <c r="G107" i="4"/>
  <c r="F107" i="4"/>
  <c r="H101" i="4"/>
  <c r="G101" i="4"/>
  <c r="F101" i="4"/>
  <c r="H95" i="4"/>
  <c r="G95" i="4"/>
  <c r="F95" i="4"/>
  <c r="H89" i="4"/>
  <c r="G89" i="4"/>
  <c r="F89" i="4"/>
  <c r="H83" i="4"/>
  <c r="G83" i="4"/>
  <c r="F83" i="4"/>
  <c r="H77" i="4"/>
  <c r="G77" i="4"/>
  <c r="F77" i="4"/>
  <c r="H71" i="4"/>
  <c r="G71" i="4"/>
  <c r="F71" i="4"/>
  <c r="H65" i="4"/>
  <c r="G65" i="4"/>
  <c r="F65" i="4"/>
  <c r="H59" i="4"/>
  <c r="G59" i="4"/>
  <c r="F59" i="4"/>
  <c r="H53" i="4"/>
  <c r="G53" i="4"/>
  <c r="F53" i="4"/>
  <c r="H47" i="4"/>
  <c r="G47" i="4"/>
  <c r="F47" i="4"/>
  <c r="H113" i="5"/>
  <c r="G113" i="5"/>
  <c r="F113" i="5"/>
  <c r="H107" i="5"/>
  <c r="G107" i="5"/>
  <c r="F107" i="5"/>
  <c r="H101" i="5"/>
  <c r="G101" i="5"/>
  <c r="F101" i="5"/>
  <c r="H95" i="5"/>
  <c r="G95" i="5"/>
  <c r="F95" i="5"/>
  <c r="H89" i="5"/>
  <c r="G89" i="5"/>
  <c r="F89" i="5"/>
  <c r="H83" i="5"/>
  <c r="G83" i="5"/>
  <c r="F83" i="5"/>
  <c r="H77" i="5"/>
  <c r="G77" i="5"/>
  <c r="F77" i="5"/>
  <c r="H71" i="5"/>
  <c r="G71" i="5"/>
  <c r="F71" i="5"/>
  <c r="H65" i="5"/>
  <c r="G65" i="5"/>
  <c r="F65" i="5"/>
  <c r="H59" i="5"/>
  <c r="G59" i="5"/>
  <c r="F59" i="5"/>
  <c r="H53" i="5"/>
  <c r="G53" i="5"/>
  <c r="F53" i="5"/>
  <c r="H47" i="5"/>
  <c r="G47" i="5"/>
  <c r="F47" i="5"/>
  <c r="H113" i="6"/>
  <c r="G113" i="6"/>
  <c r="F113" i="6"/>
  <c r="H107" i="6"/>
  <c r="G107" i="6"/>
  <c r="F107" i="6"/>
  <c r="H101" i="6"/>
  <c r="G101" i="6"/>
  <c r="F101" i="6"/>
  <c r="H95" i="6"/>
  <c r="G95" i="6"/>
  <c r="F95" i="6"/>
  <c r="H89" i="6"/>
  <c r="G89" i="6"/>
  <c r="F89" i="6"/>
  <c r="H83" i="6"/>
  <c r="G83" i="6"/>
  <c r="F83" i="6"/>
  <c r="H77" i="6"/>
  <c r="G77" i="6"/>
  <c r="F77" i="6"/>
  <c r="H71" i="6"/>
  <c r="G71" i="6"/>
  <c r="F71" i="6"/>
  <c r="H65" i="6"/>
  <c r="G65" i="6"/>
  <c r="F65" i="6"/>
  <c r="H59" i="6"/>
  <c r="G59" i="6"/>
  <c r="F59" i="6"/>
  <c r="H53" i="6"/>
  <c r="G53" i="6"/>
  <c r="F53" i="6"/>
  <c r="H47" i="6"/>
  <c r="G47" i="6"/>
  <c r="F47" i="6"/>
  <c r="H113" i="7"/>
  <c r="G113" i="7"/>
  <c r="F113" i="7"/>
  <c r="H107" i="7"/>
  <c r="G107" i="7"/>
  <c r="F107" i="7"/>
  <c r="H101" i="7"/>
  <c r="G101" i="7"/>
  <c r="F101" i="7"/>
  <c r="H95" i="7"/>
  <c r="G95" i="7"/>
  <c r="F95" i="7"/>
  <c r="H89" i="7"/>
  <c r="G89" i="7"/>
  <c r="F89" i="7"/>
  <c r="H83" i="7"/>
  <c r="G83" i="7"/>
  <c r="F83" i="7"/>
  <c r="H77" i="7"/>
  <c r="G77" i="7"/>
  <c r="F77" i="7"/>
  <c r="H71" i="7"/>
  <c r="G71" i="7"/>
  <c r="F71" i="7"/>
  <c r="H65" i="7"/>
  <c r="G65" i="7"/>
  <c r="F65" i="7"/>
  <c r="H59" i="7"/>
  <c r="G59" i="7"/>
  <c r="F59" i="7"/>
  <c r="H53" i="7"/>
  <c r="G53" i="7"/>
  <c r="F53" i="7"/>
  <c r="H47" i="7"/>
  <c r="G47" i="7"/>
  <c r="F47" i="7"/>
  <c r="H113" i="8"/>
  <c r="G113" i="8"/>
  <c r="F113" i="8"/>
  <c r="H107" i="8"/>
  <c r="G107" i="8"/>
  <c r="F107" i="8"/>
  <c r="H101" i="8"/>
  <c r="G101" i="8"/>
  <c r="F101" i="8"/>
  <c r="H95" i="8"/>
  <c r="G95" i="8"/>
  <c r="F95" i="8"/>
  <c r="H89" i="8"/>
  <c r="G89" i="8"/>
  <c r="F89" i="8"/>
  <c r="H83" i="8"/>
  <c r="G83" i="8"/>
  <c r="F83" i="8"/>
  <c r="H77" i="8"/>
  <c r="G77" i="8"/>
  <c r="F77" i="8"/>
  <c r="H71" i="8"/>
  <c r="G71" i="8"/>
  <c r="F71" i="8"/>
  <c r="H65" i="8"/>
  <c r="G65" i="8"/>
  <c r="F65" i="8"/>
  <c r="H59" i="8"/>
  <c r="G59" i="8"/>
  <c r="F59" i="8"/>
  <c r="H53" i="8"/>
  <c r="G53" i="8"/>
  <c r="F53" i="8"/>
  <c r="H47" i="8"/>
  <c r="G47" i="8"/>
  <c r="F47" i="8"/>
  <c r="H113" i="9"/>
  <c r="G113" i="9"/>
  <c r="F113" i="9"/>
  <c r="H107" i="9"/>
  <c r="G107" i="9"/>
  <c r="F107" i="9"/>
  <c r="H101" i="9"/>
  <c r="G101" i="9"/>
  <c r="F101" i="9"/>
  <c r="H95" i="9"/>
  <c r="G95" i="9"/>
  <c r="F95" i="9"/>
  <c r="H89" i="9"/>
  <c r="G89" i="9"/>
  <c r="F89" i="9"/>
  <c r="H83" i="9"/>
  <c r="G83" i="9"/>
  <c r="F83" i="9"/>
  <c r="H77" i="9"/>
  <c r="G77" i="9"/>
  <c r="F77" i="9"/>
  <c r="H71" i="9"/>
  <c r="G71" i="9"/>
  <c r="F71" i="9"/>
  <c r="H65" i="9"/>
  <c r="G65" i="9"/>
  <c r="F65" i="9"/>
  <c r="H59" i="9"/>
  <c r="G59" i="9"/>
  <c r="F59" i="9"/>
  <c r="H53" i="9"/>
  <c r="G53" i="9"/>
  <c r="F53" i="9"/>
  <c r="H47" i="9"/>
  <c r="G47" i="9"/>
  <c r="F47" i="9"/>
  <c r="H113" i="10"/>
  <c r="G113" i="10"/>
  <c r="F113" i="10"/>
  <c r="H107" i="10"/>
  <c r="G107" i="10"/>
  <c r="F107" i="10"/>
  <c r="H101" i="10"/>
  <c r="G101" i="10"/>
  <c r="F101" i="10"/>
  <c r="H95" i="10"/>
  <c r="G95" i="10"/>
  <c r="F95" i="10"/>
  <c r="H89" i="10"/>
  <c r="G89" i="10"/>
  <c r="F89" i="10"/>
  <c r="H83" i="10"/>
  <c r="G83" i="10"/>
  <c r="F83" i="10"/>
  <c r="H77" i="10"/>
  <c r="G77" i="10"/>
  <c r="F77" i="10"/>
  <c r="H71" i="10"/>
  <c r="G71" i="10"/>
  <c r="F71" i="10"/>
  <c r="H65" i="10"/>
  <c r="G65" i="10"/>
  <c r="F65" i="10"/>
  <c r="H59" i="10"/>
  <c r="G59" i="10"/>
  <c r="F59" i="10"/>
  <c r="H53" i="10"/>
  <c r="G53" i="10"/>
  <c r="F53" i="10"/>
  <c r="H47" i="10"/>
  <c r="G47" i="10"/>
  <c r="F47" i="10"/>
  <c r="H113" i="11"/>
  <c r="G113" i="11"/>
  <c r="F113" i="11"/>
  <c r="H107" i="11"/>
  <c r="G107" i="11"/>
  <c r="F107" i="11"/>
  <c r="H101" i="11"/>
  <c r="G101" i="11"/>
  <c r="F101" i="11"/>
  <c r="H95" i="11"/>
  <c r="G95" i="11"/>
  <c r="F95" i="11"/>
  <c r="H89" i="11"/>
  <c r="G89" i="11"/>
  <c r="F89" i="11"/>
  <c r="H83" i="11"/>
  <c r="G83" i="11"/>
  <c r="F83" i="11"/>
  <c r="H77" i="11"/>
  <c r="G77" i="11"/>
  <c r="F77" i="11"/>
  <c r="H71" i="11"/>
  <c r="G71" i="11"/>
  <c r="F71" i="11"/>
  <c r="H65" i="11"/>
  <c r="G65" i="11"/>
  <c r="F65" i="11"/>
  <c r="H59" i="11"/>
  <c r="G59" i="11"/>
  <c r="F59" i="11"/>
  <c r="H53" i="11"/>
  <c r="G53" i="11"/>
  <c r="F53" i="11"/>
  <c r="H47" i="11"/>
  <c r="G47" i="11"/>
  <c r="F47" i="11"/>
  <c r="H113" i="12"/>
  <c r="G113" i="12"/>
  <c r="F113" i="12"/>
  <c r="H107" i="12"/>
  <c r="G107" i="12"/>
  <c r="F107" i="12"/>
  <c r="H101" i="12"/>
  <c r="G101" i="12"/>
  <c r="F101" i="12"/>
  <c r="H95" i="12"/>
  <c r="G95" i="12"/>
  <c r="F95" i="12"/>
  <c r="H89" i="12"/>
  <c r="G89" i="12"/>
  <c r="F89" i="12"/>
  <c r="H83" i="12"/>
  <c r="G83" i="12"/>
  <c r="F83" i="12"/>
  <c r="H77" i="12"/>
  <c r="G77" i="12"/>
  <c r="F77" i="12"/>
  <c r="H71" i="12"/>
  <c r="G71" i="12"/>
  <c r="F71" i="12"/>
  <c r="H65" i="12"/>
  <c r="G65" i="12"/>
  <c r="F65" i="12"/>
  <c r="H59" i="12"/>
  <c r="G59" i="12"/>
  <c r="F59" i="12"/>
  <c r="H53" i="12"/>
  <c r="G53" i="12"/>
  <c r="F53" i="12"/>
  <c r="H47" i="12"/>
  <c r="G47" i="12"/>
  <c r="F47" i="12"/>
  <c r="H113" i="1"/>
  <c r="G113" i="1"/>
  <c r="F113" i="1"/>
  <c r="H107" i="1"/>
  <c r="G107" i="1"/>
  <c r="F107" i="1"/>
  <c r="H101" i="1"/>
  <c r="G101" i="1"/>
  <c r="F101" i="1"/>
  <c r="H95" i="1"/>
  <c r="G95" i="1"/>
  <c r="F95" i="1"/>
  <c r="H89" i="1"/>
  <c r="G89" i="1"/>
  <c r="F89" i="1"/>
  <c r="H83" i="1"/>
  <c r="G83" i="1"/>
  <c r="F83" i="1"/>
  <c r="H77" i="1"/>
  <c r="G77" i="1"/>
  <c r="F77" i="1"/>
  <c r="H71" i="1"/>
  <c r="G71" i="1"/>
  <c r="F71" i="1"/>
  <c r="H65" i="1"/>
  <c r="G65" i="1"/>
  <c r="F65" i="1"/>
  <c r="H59" i="1"/>
  <c r="G59" i="1"/>
  <c r="F59" i="1"/>
  <c r="H53" i="1"/>
  <c r="G53" i="1"/>
  <c r="F53" i="1"/>
  <c r="H47" i="1"/>
  <c r="G47" i="1"/>
  <c r="F47" i="1"/>
  <c r="H39" i="2"/>
  <c r="H41" i="2" s="1"/>
  <c r="G39" i="2"/>
  <c r="G41" i="2" s="1"/>
  <c r="F39" i="2"/>
  <c r="H39" i="3"/>
  <c r="G39" i="3"/>
  <c r="F39" i="3"/>
  <c r="H39" i="4"/>
  <c r="G39" i="4"/>
  <c r="F39" i="4"/>
  <c r="H39" i="5"/>
  <c r="G39" i="5"/>
  <c r="F39" i="5"/>
  <c r="H39" i="6"/>
  <c r="G39" i="6"/>
  <c r="F39" i="6"/>
  <c r="H39" i="7"/>
  <c r="G39" i="7"/>
  <c r="F39" i="7"/>
  <c r="H39" i="8"/>
  <c r="G39" i="8"/>
  <c r="F39" i="8"/>
  <c r="H39" i="9"/>
  <c r="G39" i="9"/>
  <c r="F39" i="9"/>
  <c r="H39" i="10"/>
  <c r="H41" i="10" s="1"/>
  <c r="G39" i="10"/>
  <c r="G41" i="10" s="1"/>
  <c r="F39" i="10"/>
  <c r="H39" i="11"/>
  <c r="G39" i="11"/>
  <c r="F39" i="11"/>
  <c r="H39" i="12"/>
  <c r="G39" i="12"/>
  <c r="F39" i="12"/>
  <c r="H39" i="1"/>
  <c r="G39" i="1"/>
  <c r="F39" i="1"/>
  <c r="H32" i="2"/>
  <c r="G32" i="2"/>
  <c r="F32" i="2"/>
  <c r="H32" i="3"/>
  <c r="H41" i="3" s="1"/>
  <c r="G32" i="3"/>
  <c r="G41" i="3" s="1"/>
  <c r="F32" i="3"/>
  <c r="F41" i="3" s="1"/>
  <c r="H32" i="4"/>
  <c r="H41" i="4" s="1"/>
  <c r="G32" i="4"/>
  <c r="F32" i="4"/>
  <c r="H32" i="5"/>
  <c r="G32" i="5"/>
  <c r="F32" i="5"/>
  <c r="F41" i="5" s="1"/>
  <c r="H32" i="6"/>
  <c r="H41" i="6" s="1"/>
  <c r="G32" i="6"/>
  <c r="G41" i="6" s="1"/>
  <c r="F32" i="6"/>
  <c r="F41" i="6" s="1"/>
  <c r="H32" i="7"/>
  <c r="G32" i="7"/>
  <c r="F32" i="7"/>
  <c r="F41" i="7" s="1"/>
  <c r="H32" i="8"/>
  <c r="G32" i="8"/>
  <c r="G41" i="8" s="1"/>
  <c r="F32" i="8"/>
  <c r="F41" i="8" s="1"/>
  <c r="H32" i="9"/>
  <c r="H41" i="9" s="1"/>
  <c r="G32" i="9"/>
  <c r="F32" i="9"/>
  <c r="H32" i="10"/>
  <c r="G32" i="10"/>
  <c r="F32" i="10"/>
  <c r="H32" i="11"/>
  <c r="H41" i="11" s="1"/>
  <c r="G32" i="11"/>
  <c r="G41" i="11" s="1"/>
  <c r="F32" i="11"/>
  <c r="F41" i="11" s="1"/>
  <c r="H32" i="12"/>
  <c r="H41" i="12" s="1"/>
  <c r="G32" i="12"/>
  <c r="G41" i="12" s="1"/>
  <c r="F32" i="12"/>
  <c r="H32" i="1"/>
  <c r="G32" i="1"/>
  <c r="F32" i="1"/>
  <c r="F41" i="1" s="1"/>
  <c r="H20" i="2"/>
  <c r="G20" i="2"/>
  <c r="F20" i="2"/>
  <c r="H20" i="3"/>
  <c r="G20" i="3"/>
  <c r="F20" i="3"/>
  <c r="H20" i="4"/>
  <c r="G20" i="4"/>
  <c r="F20" i="4"/>
  <c r="H20" i="5"/>
  <c r="G20" i="5"/>
  <c r="F20" i="5"/>
  <c r="H20" i="6"/>
  <c r="G20" i="6"/>
  <c r="F20" i="6"/>
  <c r="H20" i="7"/>
  <c r="G20" i="7"/>
  <c r="F20" i="7"/>
  <c r="H20" i="8"/>
  <c r="G20" i="8"/>
  <c r="F20" i="8"/>
  <c r="H20" i="9"/>
  <c r="G20" i="9"/>
  <c r="F20" i="9"/>
  <c r="H20" i="10"/>
  <c r="G20" i="10"/>
  <c r="F20" i="10"/>
  <c r="H20" i="11"/>
  <c r="G20" i="11"/>
  <c r="F20" i="11"/>
  <c r="H20" i="12"/>
  <c r="G20" i="12"/>
  <c r="F20" i="12"/>
  <c r="H20" i="1"/>
  <c r="G20" i="1"/>
  <c r="F20" i="1"/>
  <c r="H7" i="2"/>
  <c r="G7" i="2"/>
  <c r="F7" i="2"/>
  <c r="H7" i="3"/>
  <c r="H30" i="3" s="1"/>
  <c r="G7" i="3"/>
  <c r="G30" i="3" s="1"/>
  <c r="G42" i="3" s="1"/>
  <c r="F7" i="3"/>
  <c r="F30" i="3" s="1"/>
  <c r="H7" i="4"/>
  <c r="H30" i="4" s="1"/>
  <c r="G7" i="4"/>
  <c r="G30" i="4" s="1"/>
  <c r="F7" i="4"/>
  <c r="H7" i="5"/>
  <c r="G7" i="5"/>
  <c r="F7" i="5"/>
  <c r="F30" i="5" s="1"/>
  <c r="H7" i="6"/>
  <c r="H30" i="6" s="1"/>
  <c r="G7" i="6"/>
  <c r="G30" i="6" s="1"/>
  <c r="F7" i="6"/>
  <c r="F30" i="6" s="1"/>
  <c r="H7" i="7"/>
  <c r="H30" i="7" s="1"/>
  <c r="G7" i="7"/>
  <c r="F7" i="7"/>
  <c r="H7" i="8"/>
  <c r="G7" i="8"/>
  <c r="G30" i="8" s="1"/>
  <c r="G42" i="8" s="1"/>
  <c r="F7" i="8"/>
  <c r="F30" i="8" s="1"/>
  <c r="F42" i="8" s="1"/>
  <c r="H7" i="9"/>
  <c r="H30" i="9" s="1"/>
  <c r="G7" i="9"/>
  <c r="G30" i="9" s="1"/>
  <c r="F7" i="9"/>
  <c r="F30" i="9" s="1"/>
  <c r="H7" i="10"/>
  <c r="G7" i="10"/>
  <c r="F7" i="10"/>
  <c r="H7" i="11"/>
  <c r="H30" i="11" s="1"/>
  <c r="G7" i="11"/>
  <c r="G30" i="11" s="1"/>
  <c r="F7" i="11"/>
  <c r="F30" i="11" s="1"/>
  <c r="H7" i="12"/>
  <c r="H30" i="12" s="1"/>
  <c r="G7" i="12"/>
  <c r="G30" i="12" s="1"/>
  <c r="G42" i="12" s="1"/>
  <c r="F7" i="12"/>
  <c r="H7" i="1"/>
  <c r="G7" i="1"/>
  <c r="F7" i="1"/>
  <c r="H45" i="6" l="1"/>
  <c r="H118" i="6" s="1"/>
  <c r="H45" i="10"/>
  <c r="H118" i="10" s="1"/>
  <c r="G45" i="6"/>
  <c r="G118" i="6" s="1"/>
  <c r="F30" i="1"/>
  <c r="F42" i="1" s="1"/>
  <c r="G30" i="1"/>
  <c r="F30" i="2"/>
  <c r="H42" i="7"/>
  <c r="G42" i="4"/>
  <c r="H41" i="7"/>
  <c r="G41" i="4"/>
  <c r="H45" i="2"/>
  <c r="H118" i="2" s="1"/>
  <c r="H45" i="5"/>
  <c r="H118" i="5" s="1"/>
  <c r="F45" i="5"/>
  <c r="F118" i="5" s="1"/>
  <c r="H42" i="10"/>
  <c r="F41" i="9"/>
  <c r="F42" i="9" s="1"/>
  <c r="F45" i="1"/>
  <c r="F118" i="1" s="1"/>
  <c r="F30" i="10"/>
  <c r="H41" i="8"/>
  <c r="F41" i="2"/>
  <c r="G41" i="9"/>
  <c r="G42" i="9" s="1"/>
  <c r="G41" i="1"/>
  <c r="G42" i="1" s="1"/>
  <c r="H30" i="1"/>
  <c r="H42" i="1" s="1"/>
  <c r="G30" i="10"/>
  <c r="H30" i="5"/>
  <c r="H42" i="5" s="1"/>
  <c r="G30" i="2"/>
  <c r="H41" i="1"/>
  <c r="H41" i="5"/>
  <c r="H30" i="8"/>
  <c r="G30" i="5"/>
  <c r="G42" i="5" s="1"/>
  <c r="F41" i="10"/>
  <c r="F42" i="10" s="1"/>
  <c r="G41" i="5"/>
  <c r="F30" i="7"/>
  <c r="F30" i="12"/>
  <c r="H30" i="10"/>
  <c r="G30" i="7"/>
  <c r="F30" i="4"/>
  <c r="F42" i="4" s="1"/>
  <c r="H30" i="2"/>
  <c r="H42" i="2" s="1"/>
  <c r="F41" i="12"/>
  <c r="G41" i="7"/>
  <c r="F41" i="4"/>
  <c r="F45" i="12"/>
  <c r="F118" i="12" s="1"/>
  <c r="G45" i="10"/>
  <c r="G118" i="10" s="1"/>
  <c r="F45" i="10"/>
  <c r="F118" i="10" s="1"/>
  <c r="G45" i="5"/>
  <c r="G118" i="5" s="1"/>
  <c r="G45" i="3"/>
  <c r="G118" i="3" s="1"/>
  <c r="F45" i="3"/>
  <c r="F118" i="3" s="1"/>
  <c r="H45" i="12"/>
  <c r="H118" i="12" s="1"/>
  <c r="H45" i="8"/>
  <c r="H118" i="8" s="1"/>
  <c r="F45" i="4"/>
  <c r="F118" i="4" s="1"/>
  <c r="G45" i="12"/>
  <c r="G118" i="12" s="1"/>
  <c r="F45" i="8"/>
  <c r="F118" i="8" s="1"/>
  <c r="H45" i="3"/>
  <c r="H118" i="3" s="1"/>
  <c r="F45" i="9"/>
  <c r="F118" i="9" s="1"/>
  <c r="G45" i="8"/>
  <c r="G118" i="8" s="1"/>
  <c r="F45" i="11"/>
  <c r="F118" i="11" s="1"/>
  <c r="F45" i="2"/>
  <c r="F118" i="2" s="1"/>
  <c r="F45" i="6"/>
  <c r="F118" i="6" s="1"/>
  <c r="G45" i="1"/>
  <c r="G118" i="1" s="1"/>
  <c r="G45" i="11"/>
  <c r="G118" i="11" s="1"/>
  <c r="H45" i="11"/>
  <c r="H118" i="11" s="1"/>
  <c r="F45" i="7"/>
  <c r="F118" i="7" s="1"/>
  <c r="G45" i="2"/>
  <c r="G118" i="2" s="1"/>
  <c r="G45" i="7"/>
  <c r="G118" i="7" s="1"/>
  <c r="H45" i="4"/>
  <c r="H118" i="4" s="1"/>
  <c r="G45" i="4"/>
  <c r="G118" i="4" s="1"/>
  <c r="H45" i="1"/>
  <c r="H118" i="1" s="1"/>
  <c r="G45" i="9"/>
  <c r="G118" i="9" s="1"/>
  <c r="H45" i="9"/>
  <c r="H118" i="9" s="1"/>
  <c r="H45" i="7"/>
  <c r="H118" i="7" s="1"/>
  <c r="H42" i="6"/>
  <c r="G42" i="11"/>
  <c r="H42" i="11"/>
  <c r="H42" i="3"/>
  <c r="F42" i="5"/>
  <c r="H42" i="8"/>
  <c r="H42" i="12"/>
  <c r="F42" i="6"/>
  <c r="H42" i="4"/>
  <c r="H42" i="9"/>
  <c r="G42" i="6"/>
  <c r="G42" i="10"/>
  <c r="G42" i="2"/>
  <c r="F42" i="11"/>
  <c r="F42" i="7"/>
  <c r="F42" i="3"/>
  <c r="G42" i="7" l="1"/>
  <c r="F42" i="2"/>
  <c r="F42" i="12"/>
</calcChain>
</file>

<file path=xl/sharedStrings.xml><?xml version="1.0" encoding="utf-8"?>
<sst xmlns="http://schemas.openxmlformats.org/spreadsheetml/2006/main" count="828" uniqueCount="70">
  <si>
    <t>LOCAL GOVERNMENT MTEF ALLOCATIONS: 2024/25 - 2026/27</t>
  </si>
  <si>
    <t/>
  </si>
  <si>
    <t xml:space="preserve">
Summary</t>
  </si>
  <si>
    <t>2024/25
 R thousands</t>
  </si>
  <si>
    <t>2025/26
 R thousands</t>
  </si>
  <si>
    <t>2026/27
 R thousands</t>
  </si>
  <si>
    <t>Direct transfers</t>
  </si>
  <si>
    <t/>
  </si>
  <si>
    <t>Equitable share and related</t>
  </si>
  <si>
    <t>Fuel levy sharing</t>
  </si>
  <si>
    <t>Infrastructure</t>
  </si>
  <si>
    <t>Municipal infrastructure grant</t>
  </si>
  <si>
    <t>Urban settlement development grant</t>
  </si>
  <si>
    <t>Public transport network grant</t>
  </si>
  <si>
    <t>Integrated national electrification programme (municipal) grant</t>
  </si>
  <si>
    <t>Neighbourhood development partnership grant (capital grant)</t>
  </si>
  <si>
    <t>Rural roads assets management systems grant</t>
  </si>
  <si>
    <t>Integrated city development grant</t>
  </si>
  <si>
    <t>Regional bulk infrastructure grant</t>
  </si>
  <si>
    <t>Water services infrastructure grant</t>
  </si>
  <si>
    <t>Municipal disaster recovery grant</t>
  </si>
  <si>
    <t>Integrated urban development grant</t>
  </si>
  <si>
    <t>Metro informal settlements partnership grant</t>
  </si>
  <si>
    <t>Capacity building and other current transfers</t>
  </si>
  <si>
    <t>Local government financial management grant</t>
  </si>
  <si>
    <t>Municipal systems improvements grant</t>
  </si>
  <si>
    <t>Expanded public works programme integrated grant for municipalities</t>
  </si>
  <si>
    <t>Infrastructure skills development grant</t>
  </si>
  <si>
    <t>Municpal emergency housing grant</t>
  </si>
  <si>
    <t>Energy efficiency and demand side management grant</t>
  </si>
  <si>
    <t>Municipal disaster relief grant</t>
  </si>
  <si>
    <t>Programme and project preperation support grant</t>
  </si>
  <si>
    <t>Municipal demarcation transition grant</t>
  </si>
  <si>
    <t>Sub total direct transfers</t>
  </si>
  <si>
    <t>Indirect transfers</t>
  </si>
  <si>
    <t>Infrastructure transfers</t>
  </si>
  <si>
    <t>Integrated national electrification programme (Eskom) grant</t>
  </si>
  <si>
    <t>Neighbourhood development partnership grant (technical assistance)</t>
  </si>
  <si>
    <t>Rural households infrastructure grant</t>
  </si>
  <si>
    <t>Sub total indirect transfers</t>
  </si>
  <si>
    <t>Total</t>
  </si>
  <si>
    <t xml:space="preserve">
C DC42   Sedibeng</t>
  </si>
  <si>
    <t xml:space="preserve">
C DC48   West Rand</t>
  </si>
  <si>
    <t xml:space="preserve">
A EKU    City of Ekurhuleni</t>
  </si>
  <si>
    <t xml:space="preserve">
B GT421  Emfuleni</t>
  </si>
  <si>
    <t xml:space="preserve">
B GT422  Midvaal</t>
  </si>
  <si>
    <t xml:space="preserve">
B GT423  Lesedi</t>
  </si>
  <si>
    <t xml:space="preserve">
B GT481  Mogale City</t>
  </si>
  <si>
    <t xml:space="preserve">
B GT484  Merafong City</t>
  </si>
  <si>
    <t xml:space="preserve">
B GT485  Rand West City</t>
  </si>
  <si>
    <t xml:space="preserve">
A JHB    City of Johannesburg</t>
  </si>
  <si>
    <t xml:space="preserve">
A TSH    City of Tshwane</t>
  </si>
  <si>
    <t>Transfers from Provincial Departments</t>
  </si>
  <si>
    <t>Municipal Allocations from Provincial Departments</t>
  </si>
  <si>
    <t>of which</t>
  </si>
  <si>
    <t>Total: Transfers from Provincial Departments</t>
  </si>
  <si>
    <t>Department of Health</t>
  </si>
  <si>
    <t>Primary Health Care</t>
  </si>
  <si>
    <t>HIV/AIDS</t>
  </si>
  <si>
    <t>Department of Cooperative Governance and Traditional Affairs</t>
  </si>
  <si>
    <t>Functional Fire and Rescue Services</t>
  </si>
  <si>
    <t>EPWP</t>
  </si>
  <si>
    <t>GRAP 17</t>
  </si>
  <si>
    <t>Department of Human Settlements</t>
  </si>
  <si>
    <t xml:space="preserve">Human Settlements Development Grant </t>
  </si>
  <si>
    <t>Department of Sports, Arts, Culture and Recreation</t>
  </si>
  <si>
    <t>Recapitalization of Community Libraries Grant</t>
  </si>
  <si>
    <t>Libraries Plan</t>
  </si>
  <si>
    <t>Heritage: Boipatong Monument</t>
  </si>
  <si>
    <t>Informal Settlement Upgrading Partnership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</si>
</sst>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_(* #,##0,_);_(* \(#,##0,\);_(* &quot;- &quot;?_);_(@_)"/>
  </numFmts>
  <fonts count="12" x14ac:knownFonts="1">
    <font>
      <sz val="10"/>
      <color rgb="FF000000"/>
      <name val="ARIAL"/>
    </font>
    <font>
      <b/>
      <sz val="11"/>
      <color rgb="FF000000"/>
      <name val="ARIAL NARROW"/>
    </font>
    <font>
      <b/>
      <sz val="12"/>
      <color indexed="8"/>
      <name val="ARIAL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 Narrow"/>
      <family val="2"/>
    </font>
    <font>
      <b/>
      <sz val="11"/>
      <color indexed="8"/>
      <name val="ARIAL NARROW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5" fillId="0" borderId="2" xfId="0" quotePrefix="1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indent="1"/>
    </xf>
    <xf numFmtId="165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 indent="2"/>
    </xf>
    <xf numFmtId="165" fontId="10" fillId="0" borderId="4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right" vertical="center"/>
    </xf>
    <xf numFmtId="165" fontId="10" fillId="0" borderId="6" xfId="0" applyNumberFormat="1" applyFont="1" applyBorder="1" applyAlignment="1">
      <alignment horizontal="right" vertical="center"/>
    </xf>
    <xf numFmtId="165" fontId="10" fillId="0" borderId="7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165" fontId="10" fillId="0" borderId="8" xfId="0" applyNumberFormat="1" applyFont="1" applyBorder="1" applyAlignment="1">
      <alignment horizontal="right" vertical="center"/>
    </xf>
    <xf numFmtId="165" fontId="10" fillId="0" borderId="9" xfId="0" applyNumberFormat="1" applyFont="1" applyBorder="1" applyAlignment="1">
      <alignment horizontal="right" vertical="center"/>
    </xf>
    <xf numFmtId="165" fontId="10" fillId="0" borderId="10" xfId="0" applyNumberFormat="1" applyFont="1" applyBorder="1" applyAlignment="1">
      <alignment horizontal="right" vertical="center"/>
    </xf>
    <xf numFmtId="165" fontId="10" fillId="0" borderId="11" xfId="0" applyNumberFormat="1" applyFont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0" fontId="5" fillId="0" borderId="3" xfId="0" applyFont="1" applyBorder="1" applyAlignment="1">
      <alignment horizontal="left" vertical="center" indent="1"/>
    </xf>
    <xf numFmtId="165" fontId="5" fillId="0" borderId="3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5" fontId="0" fillId="0" borderId="0" xfId="0" applyNumberFormat="1"/>
    <xf numFmtId="0" fontId="4" fillId="0" borderId="2" xfId="0" applyFont="1" applyBorder="1" applyAlignment="1">
      <alignment horizontal="left" wrapText="1" indent="1"/>
    </xf>
    <xf numFmtId="0" fontId="6" fillId="0" borderId="0" xfId="0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165" fontId="10" fillId="0" borderId="0" xfId="0" applyNumberFormat="1" applyFont="1"/>
    <xf numFmtId="0" fontId="6" fillId="0" borderId="3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165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J250"/>
  <sheetViews>
    <sheetView showGridLines="0" tabSelected="1" zoomScale="70" zoomScaleNormal="70" workbookViewId="0">
      <selection activeCell="N68" sqref="N68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20899072000</v>
      </c>
      <c r="G5" s="3">
        <v>22503381000</v>
      </c>
      <c r="H5" s="3">
        <v>24251912000</v>
      </c>
    </row>
    <row r="6" spans="5:8" ht="13" x14ac:dyDescent="0.3">
      <c r="E6" s="25" t="s">
        <v>9</v>
      </c>
      <c r="F6" s="3">
        <f>EKU!F6+JHB!F6+TSH!F6</f>
        <v>7589413000</v>
      </c>
      <c r="G6" s="3"/>
      <c r="H6" s="3"/>
    </row>
    <row r="7" spans="5:8" ht="14" x14ac:dyDescent="0.3">
      <c r="E7" s="23" t="s">
        <v>10</v>
      </c>
      <c r="F7" s="4">
        <f>SUM(F8:F19)</f>
        <v>10843044000</v>
      </c>
      <c r="G7" s="4">
        <f>SUM(G8:G19)</f>
        <v>11090078000</v>
      </c>
      <c r="H7" s="4">
        <f>SUM(H8:H19)</f>
        <v>10861202000</v>
      </c>
    </row>
    <row r="8" spans="5:8" ht="13" x14ac:dyDescent="0.3">
      <c r="E8" s="26" t="s">
        <v>11</v>
      </c>
      <c r="F8" s="11">
        <v>441458000</v>
      </c>
      <c r="G8" s="11">
        <v>471984000</v>
      </c>
      <c r="H8" s="11">
        <v>513332000</v>
      </c>
    </row>
    <row r="9" spans="5:8" ht="13" x14ac:dyDescent="0.3">
      <c r="E9" s="26" t="s">
        <v>12</v>
      </c>
      <c r="F9" s="11">
        <v>4463767000</v>
      </c>
      <c r="G9" s="11">
        <v>4942692000</v>
      </c>
      <c r="H9" s="11">
        <v>4715561000</v>
      </c>
    </row>
    <row r="10" spans="5:8" ht="13" x14ac:dyDescent="0.3">
      <c r="E10" s="26" t="s">
        <v>13</v>
      </c>
      <c r="F10" s="19">
        <v>2689328000</v>
      </c>
      <c r="G10" s="19">
        <v>2637178000</v>
      </c>
      <c r="H10" s="19">
        <v>2554086000</v>
      </c>
    </row>
    <row r="11" spans="5:8" ht="13" x14ac:dyDescent="0.3">
      <c r="E11" s="26" t="s">
        <v>14</v>
      </c>
      <c r="F11" s="11">
        <v>121249000</v>
      </c>
      <c r="G11" s="11">
        <v>106000000</v>
      </c>
      <c r="H11" s="11">
        <v>110000000</v>
      </c>
    </row>
    <row r="12" spans="5:8" ht="13" x14ac:dyDescent="0.3">
      <c r="E12" s="26" t="s">
        <v>15</v>
      </c>
      <c r="F12" s="19">
        <v>554563000</v>
      </c>
      <c r="G12" s="19">
        <v>255062000</v>
      </c>
      <c r="H12" s="19">
        <v>265375000</v>
      </c>
    </row>
    <row r="13" spans="5:8" ht="13" x14ac:dyDescent="0.3">
      <c r="E13" s="26" t="s">
        <v>16</v>
      </c>
      <c r="F13" s="19">
        <v>5644000</v>
      </c>
      <c r="G13" s="19">
        <v>5897000</v>
      </c>
      <c r="H13" s="19">
        <v>6167000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246742000</v>
      </c>
      <c r="G16" s="11">
        <v>261651000</v>
      </c>
      <c r="H16" s="11">
        <v>171087000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>
        <v>151939000</v>
      </c>
      <c r="G18" s="11">
        <v>144115000</v>
      </c>
      <c r="H18" s="11">
        <v>156304000</v>
      </c>
    </row>
    <row r="19" spans="5:8" ht="13" x14ac:dyDescent="0.3">
      <c r="E19" s="26" t="s">
        <v>22</v>
      </c>
      <c r="F19" s="11">
        <v>2168354000</v>
      </c>
      <c r="G19" s="11">
        <v>2265499000</v>
      </c>
      <c r="H19" s="11">
        <v>2369290000</v>
      </c>
    </row>
    <row r="20" spans="5:8" ht="14" x14ac:dyDescent="0.3">
      <c r="E20" s="23" t="s">
        <v>23</v>
      </c>
      <c r="F20" s="3">
        <f>SUM(F21:F29)</f>
        <v>337530000</v>
      </c>
      <c r="G20" s="3">
        <f>SUM(G21:G29)</f>
        <v>282844000</v>
      </c>
      <c r="H20" s="3">
        <f>SUM(H21:H29)</f>
        <v>292288000</v>
      </c>
    </row>
    <row r="21" spans="5:8" ht="13" x14ac:dyDescent="0.3">
      <c r="E21" s="26" t="s">
        <v>24</v>
      </c>
      <c r="F21" s="19">
        <v>19200000</v>
      </c>
      <c r="G21" s="19">
        <v>19800000</v>
      </c>
      <c r="H21" s="19">
        <v>21600000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47990000</v>
      </c>
      <c r="G23" s="11"/>
      <c r="H23" s="11"/>
    </row>
    <row r="24" spans="5:8" ht="13" x14ac:dyDescent="0.3">
      <c r="E24" s="26" t="s">
        <v>27</v>
      </c>
      <c r="F24" s="11">
        <v>6000000</v>
      </c>
      <c r="G24" s="11">
        <v>7000000</v>
      </c>
      <c r="H24" s="11">
        <v>7000000</v>
      </c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28500000</v>
      </c>
      <c r="G26" s="11">
        <v>32260000</v>
      </c>
      <c r="H26" s="11">
        <v>35000000</v>
      </c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>
        <v>235840000</v>
      </c>
      <c r="G28" s="19">
        <v>223784000</v>
      </c>
      <c r="H28" s="19">
        <v>228688000</v>
      </c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39669059000</v>
      </c>
      <c r="G30" s="18">
        <f>+G5+G6+G7+G20</f>
        <v>33876303000</v>
      </c>
      <c r="H30" s="18">
        <f>+H5+H6+H7+H20</f>
        <v>35405402000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892352000</v>
      </c>
      <c r="G32" s="3">
        <f>SUM(G33:G38)</f>
        <v>925859000</v>
      </c>
      <c r="H32" s="3">
        <f>SUM(H33:H38)</f>
        <v>947802000</v>
      </c>
    </row>
    <row r="33" spans="5:8" ht="13" x14ac:dyDescent="0.3">
      <c r="E33" s="26" t="s">
        <v>18</v>
      </c>
      <c r="F33" s="11">
        <v>710863000</v>
      </c>
      <c r="G33" s="11">
        <v>760037000</v>
      </c>
      <c r="H33" s="11">
        <v>761215000</v>
      </c>
    </row>
    <row r="34" spans="5:8" ht="13" x14ac:dyDescent="0.3">
      <c r="E34" s="26" t="s">
        <v>36</v>
      </c>
      <c r="F34" s="11">
        <v>79565000</v>
      </c>
      <c r="G34" s="11">
        <v>70649000</v>
      </c>
      <c r="H34" s="11">
        <v>81271000</v>
      </c>
    </row>
    <row r="35" spans="5:8" ht="13" x14ac:dyDescent="0.3">
      <c r="E35" s="26" t="s">
        <v>37</v>
      </c>
      <c r="F35" s="11">
        <v>35190000</v>
      </c>
      <c r="G35" s="11">
        <v>59340000</v>
      </c>
      <c r="H35" s="11">
        <v>69483000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28425000</v>
      </c>
      <c r="G37" s="11">
        <v>35833000</v>
      </c>
      <c r="H37" s="11">
        <v>35833000</v>
      </c>
    </row>
    <row r="38" spans="5:8" ht="13" x14ac:dyDescent="0.3">
      <c r="E38" s="26" t="s">
        <v>11</v>
      </c>
      <c r="F38" s="11">
        <v>38309000</v>
      </c>
      <c r="G38" s="11"/>
      <c r="H38" s="11"/>
    </row>
    <row r="39" spans="5:8" ht="14" x14ac:dyDescent="0.3">
      <c r="E39" s="23" t="s">
        <v>23</v>
      </c>
      <c r="F39" s="3">
        <f>SUM(F40:F40)</f>
        <v>8943000</v>
      </c>
      <c r="G39" s="3">
        <f>SUM(G40:G40)</f>
        <v>11279000</v>
      </c>
      <c r="H39" s="3">
        <f>SUM(H40:H40)</f>
        <v>12030000</v>
      </c>
    </row>
    <row r="40" spans="5:8" ht="13" x14ac:dyDescent="0.3">
      <c r="E40" s="26" t="s">
        <v>25</v>
      </c>
      <c r="F40" s="19">
        <v>8943000</v>
      </c>
      <c r="G40" s="19">
        <v>11279000</v>
      </c>
      <c r="H40" s="19">
        <v>12030000</v>
      </c>
    </row>
    <row r="41" spans="5:8" ht="14" x14ac:dyDescent="0.3">
      <c r="E41" s="29" t="s">
        <v>39</v>
      </c>
      <c r="F41" s="30">
        <f>+F32+F39</f>
        <v>901295000</v>
      </c>
      <c r="G41" s="30">
        <f>+G32+G39</f>
        <v>937138000</v>
      </c>
      <c r="H41" s="30">
        <f>+H32+H39</f>
        <v>959832000</v>
      </c>
    </row>
    <row r="42" spans="5:8" ht="14" x14ac:dyDescent="0.3">
      <c r="E42" s="29" t="s">
        <v>40</v>
      </c>
      <c r="F42" s="30">
        <f>+F30+F41</f>
        <v>40570354000</v>
      </c>
      <c r="G42" s="30">
        <f>+G30+G41</f>
        <v>34813441000</v>
      </c>
      <c r="H42" s="30">
        <f>+H30+H41</f>
        <v>36365234000</v>
      </c>
    </row>
    <row r="43" spans="5:8" x14ac:dyDescent="0.25">
      <c r="F43" s="21"/>
      <c r="G43" s="21"/>
      <c r="H43" s="21"/>
    </row>
    <row r="44" spans="5:8" ht="13" x14ac:dyDescent="0.25">
      <c r="E44" s="2" t="s">
        <v>52</v>
      </c>
      <c r="F44" s="3"/>
      <c r="G44" s="3"/>
      <c r="H44" s="3"/>
    </row>
    <row r="45" spans="5:8" ht="13" x14ac:dyDescent="0.25">
      <c r="E45" s="2" t="s">
        <v>53</v>
      </c>
      <c r="F45" s="4">
        <f>SUM(F47+F53+F59+F65+F71+F77+F83+F89+F95+F101+F107+F113)</f>
        <v>846679000</v>
      </c>
      <c r="G45" s="4">
        <f>SUM(G47+G53+G59+G65+G71+G77+G83+G89+G95+G101+G107+G113)</f>
        <v>858590000</v>
      </c>
      <c r="H45" s="4">
        <f>SUM(H47+H53+H59+H65+H71+H77+H83+H89+H95+H101+H107+H113)</f>
        <v>890831000</v>
      </c>
    </row>
    <row r="46" spans="5:8" ht="13" x14ac:dyDescent="0.25">
      <c r="E46" s="5" t="s">
        <v>54</v>
      </c>
      <c r="F46" s="3"/>
      <c r="G46" s="3"/>
      <c r="H46" s="3"/>
    </row>
    <row r="47" spans="5:8" ht="13" x14ac:dyDescent="0.25">
      <c r="E47" s="2" t="s">
        <v>56</v>
      </c>
      <c r="F47" s="3">
        <f>SUM(F48:F51)</f>
        <v>537079000</v>
      </c>
      <c r="G47" s="3">
        <f>SUM(G48:G51)</f>
        <v>561893000</v>
      </c>
      <c r="H47" s="3">
        <f>SUM(H48:H51)</f>
        <v>587741000</v>
      </c>
    </row>
    <row r="48" spans="5:8" x14ac:dyDescent="0.25">
      <c r="E48" s="6" t="s">
        <v>57</v>
      </c>
      <c r="F48" s="7">
        <f>'DC42'!F48+'DC48'!F48+EKU!F48+'GT421'!F48+'GT422'!F48+'GT423'!F48+'GT481'!F48+'GT484'!F48+'GT485'!F48+JHB!F48+TSH!F48</f>
        <v>429971000</v>
      </c>
      <c r="G48" s="8">
        <f>'DC42'!G48+'DC48'!G48+EKU!G48+'GT421'!G48+'GT422'!G48+'GT423'!G48+'GT481'!G48+'GT484'!G48+'GT485'!G48+JHB!G48+TSH!G48</f>
        <v>449751000</v>
      </c>
      <c r="H48" s="9">
        <f>'DC42'!H48+'DC48'!H48+EKU!H48+'GT421'!H48+'GT422'!H48+'GT423'!H48+'GT481'!H48+'GT484'!H48+'GT485'!H48+JHB!H48+TSH!H48</f>
        <v>470440000</v>
      </c>
    </row>
    <row r="49" spans="5:8" x14ac:dyDescent="0.25">
      <c r="E49" s="6" t="s">
        <v>58</v>
      </c>
      <c r="F49" s="10">
        <f>'DC42'!F49+'DC48'!F49+EKU!F49+'GT421'!F49+'GT422'!F49+'GT423'!F49+'GT481'!F49+'GT484'!F49+'GT485'!F49+JHB!F49+TSH!F49</f>
        <v>107108000</v>
      </c>
      <c r="G49" s="11">
        <f>'DC42'!G49+'DC48'!G49+EKU!G49+'GT421'!G49+'GT422'!G49+'GT423'!G49+'GT481'!G49+'GT484'!G49+'GT485'!G49+JHB!G49+TSH!G49</f>
        <v>112142000</v>
      </c>
      <c r="H49" s="12">
        <f>'DC42'!H49+'DC48'!H49+EKU!H49+'GT421'!H49+'GT422'!H49+'GT423'!H49+'GT481'!H49+'GT484'!H49+'GT485'!H49+JHB!H49+TSH!H49</f>
        <v>117301000</v>
      </c>
    </row>
    <row r="50" spans="5:8" x14ac:dyDescent="0.25">
      <c r="E50" s="6"/>
      <c r="F50" s="10">
        <f>'DC42'!F50+'DC48'!F50+EKU!F50+'GT421'!F50+'GT422'!F50+'GT423'!F50+'GT481'!F50+'GT484'!F50+'GT485'!F50+JHB!F50+TSH!F50</f>
        <v>0</v>
      </c>
      <c r="G50" s="11">
        <f>'DC42'!G50+'DC48'!G50+EKU!G50+'GT421'!G50+'GT422'!G50+'GT423'!G50+'GT481'!G50+'GT484'!G50+'GT485'!G50+JHB!G50+TSH!G50</f>
        <v>0</v>
      </c>
      <c r="H50" s="12">
        <f>'DC42'!H50+'DC48'!H50+EKU!H50+'GT421'!H50+'GT422'!H50+'GT423'!H50+'GT481'!H50+'GT484'!H50+'GT485'!H50+JHB!H50+TSH!H50</f>
        <v>0</v>
      </c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59</v>
      </c>
      <c r="F53" s="3">
        <f>SUM(F54:F57)</f>
        <v>12000000</v>
      </c>
      <c r="G53" s="3">
        <f>SUM(G54:G57)</f>
        <v>0</v>
      </c>
      <c r="H53" s="3">
        <f>SUM(H54:H57)</f>
        <v>0</v>
      </c>
    </row>
    <row r="54" spans="5:8" x14ac:dyDescent="0.25">
      <c r="E54" s="6" t="s">
        <v>60</v>
      </c>
      <c r="F54" s="7">
        <f>'DC42'!F54+'DC48'!F54+EKU!F54+'GT421'!F54+'GT422'!F54+'GT423'!F54+'GT481'!F54+'GT484'!F54+'GT485'!F54+JHB!F54+TSH!F54</f>
        <v>10000000</v>
      </c>
      <c r="G54" s="8">
        <f>'DC42'!G54+'DC48'!G54+EKU!G54+'GT421'!G54+'GT422'!G54+'GT423'!G54+'GT481'!G54+'GT484'!G54+'GT485'!G54+JHB!G54+TSH!G54</f>
        <v>0</v>
      </c>
      <c r="H54" s="9">
        <f>'DC42'!H54+'DC48'!H54+EKU!H54+'GT421'!H54+'GT422'!H54+'GT423'!H54+'GT481'!H54+'GT484'!H54+'GT485'!H54+JHB!H54+TSH!H54</f>
        <v>0</v>
      </c>
    </row>
    <row r="55" spans="5:8" x14ac:dyDescent="0.25">
      <c r="E55" s="6" t="s">
        <v>61</v>
      </c>
      <c r="F55" s="10">
        <f>'DC42'!F55+'DC48'!F55+EKU!F55+'GT421'!F55+'GT422'!F55+'GT423'!F55+'GT481'!F55+'GT484'!F55+'GT485'!F55+JHB!F55+TSH!F55</f>
        <v>2000000</v>
      </c>
      <c r="G55" s="11">
        <f>'DC42'!G55+'DC48'!G55+EKU!G55+'GT421'!G55+'GT422'!G55+'GT423'!G55+'GT481'!G55+'GT484'!G55+'GT485'!G55+JHB!G55+TSH!G55</f>
        <v>0</v>
      </c>
      <c r="H55" s="12">
        <f>'DC42'!H55+'DC48'!H55+EKU!H55+'GT421'!H55+'GT422'!H55+'GT423'!H55+'GT481'!H55+'GT484'!H55+'GT485'!H55+JHB!H55+TSH!H55</f>
        <v>0</v>
      </c>
    </row>
    <row r="56" spans="5:8" x14ac:dyDescent="0.25">
      <c r="E56" s="6" t="s">
        <v>62</v>
      </c>
      <c r="F56" s="10">
        <f>'DC42'!F56+'DC48'!F56+EKU!F56+'GT421'!F56+'GT422'!F56+'GT423'!F56+'GT481'!F56+'GT484'!F56+'GT485'!F56+JHB!F56+TSH!F56</f>
        <v>0</v>
      </c>
      <c r="G56" s="11">
        <f>'DC42'!G56+'DC48'!G56+EKU!G56+'GT421'!G56+'GT422'!G56+'GT423'!G56+'GT481'!G56+'GT484'!G56+'GT485'!G56+JHB!G56+TSH!G56</f>
        <v>0</v>
      </c>
      <c r="H56" s="12">
        <f>'DC42'!H56+'DC48'!H56+EKU!H56+'GT421'!H56+'GT422'!H56+'GT423'!H56+'GT481'!H56+'GT484'!H56+'GT485'!H56+JHB!H56+TSH!H56</f>
        <v>0</v>
      </c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 t="s">
        <v>63</v>
      </c>
      <c r="F59" s="3">
        <f>SUM(F60:F63)</f>
        <v>82045000</v>
      </c>
      <c r="G59" s="3">
        <f>SUM(G60:G63)</f>
        <v>75000000</v>
      </c>
      <c r="H59" s="3">
        <f>SUM(H60:H63)</f>
        <v>73000000</v>
      </c>
    </row>
    <row r="60" spans="5:8" x14ac:dyDescent="0.25">
      <c r="E60" s="6" t="s">
        <v>64</v>
      </c>
      <c r="F60" s="7">
        <f>'DC42'!F60+'DC48'!F60+EKU!F60+'GT421'!F60+'GT422'!F60+'GT423'!F60+'GT481'!F60+'GT484'!F60+'GT485'!F60+JHB!F60+TSH!F60</f>
        <v>70000000</v>
      </c>
      <c r="G60" s="8">
        <f>'DC42'!G60+'DC48'!G60+EKU!G60+'GT421'!G60+'GT422'!G60+'GT423'!G60+'GT481'!G60+'GT484'!G60+'GT485'!G60+JHB!G60+TSH!G60</f>
        <v>75000000</v>
      </c>
      <c r="H60" s="9">
        <f>'DC42'!H60+'DC48'!H60+EKU!H60+'GT421'!H60+'GT422'!H60+'GT423'!H60+'GT481'!H60+'GT484'!H60+'GT485'!H60+JHB!H60+TSH!H60</f>
        <v>73000000</v>
      </c>
    </row>
    <row r="61" spans="5:8" x14ac:dyDescent="0.25">
      <c r="E61" s="6" t="s">
        <v>69</v>
      </c>
      <c r="F61" s="10">
        <f>'DC42'!F61+'DC48'!F61+EKU!F61+'GT421'!F61+'GT422'!F61+'GT423'!F61+'GT481'!F61+'GT484'!F61+'GT485'!F61+JHB!F61+TSH!F61</f>
        <v>12045000</v>
      </c>
      <c r="G61" s="11">
        <f>'DC42'!G61+'DC48'!G61+EKU!G61+'GT421'!G61+'GT422'!G61+'GT423'!G61+'GT481'!G61+'GT484'!G61+'GT485'!G61+JHB!G61+TSH!G61</f>
        <v>0</v>
      </c>
      <c r="H61" s="12">
        <f>'DC42'!H61+'DC48'!H61+EKU!H61+'GT421'!H61+'GT422'!H61+'GT423'!H61+'GT481'!H61+'GT484'!H61+'GT485'!H61+JHB!H61+TSH!H61</f>
        <v>0</v>
      </c>
    </row>
    <row r="62" spans="5:8" x14ac:dyDescent="0.25">
      <c r="E62" s="6"/>
      <c r="F62" s="10">
        <f>'DC42'!F62+'DC48'!F62+EKU!F62+'GT421'!F62+'GT422'!F62+'GT423'!F62+'GT481'!F62+'GT484'!F62+'GT485'!F62+JHB!F62+TSH!F62</f>
        <v>0</v>
      </c>
      <c r="G62" s="11">
        <f>'DC42'!G62+'DC48'!G62+EKU!G62+'GT421'!G62+'GT422'!G62+'GT423'!G62+'GT481'!G62+'GT484'!G62+'GT485'!G62+JHB!G62+TSH!G62</f>
        <v>0</v>
      </c>
      <c r="H62" s="12">
        <f>'DC42'!H62+'DC48'!H62+EKU!H62+'GT421'!H62+'GT422'!H62+'GT423'!H62+'GT481'!H62+'GT484'!H62+'GT485'!H62+JHB!H62+TSH!H62</f>
        <v>0</v>
      </c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10" ht="13" x14ac:dyDescent="0.25">
      <c r="E65" s="2" t="s">
        <v>65</v>
      </c>
      <c r="F65" s="3">
        <f>SUM(F66:F69)</f>
        <v>215555000</v>
      </c>
      <c r="G65" s="3">
        <f>SUM(G66:G69)</f>
        <v>221697000</v>
      </c>
      <c r="H65" s="3">
        <f>SUM(H66:H69)</f>
        <v>230090000</v>
      </c>
    </row>
    <row r="66" spans="5:10" x14ac:dyDescent="0.25">
      <c r="E66" s="6" t="s">
        <v>66</v>
      </c>
      <c r="F66" s="7">
        <f>'DC42'!F66+'DC48'!F66+EKU!F66+'GT421'!F66+'GT422'!F66+'GT423'!F66+'GT481'!F66+'GT484'!F66+'GT485'!F66+JHB!F66+TSH!F66</f>
        <v>136965000</v>
      </c>
      <c r="G66" s="8">
        <f>'DC42'!G66+'DC48'!G66+EKU!G66+'GT421'!G66+'GT422'!G66+'GT423'!G66+'GT481'!G66+'GT484'!G66+'GT485'!G66+JHB!G66+TSH!G66</f>
        <v>139207000</v>
      </c>
      <c r="H66" s="9">
        <f>'DC42'!H66+'DC48'!H66+EKU!H66+'GT421'!H66+'GT422'!H66+'GT423'!H66+'GT481'!H66+'GT484'!H66+'GT485'!H66+JHB!H66+TSH!H66</f>
        <v>143400000</v>
      </c>
      <c r="J66" s="21"/>
    </row>
    <row r="67" spans="5:10" x14ac:dyDescent="0.25">
      <c r="E67" s="6" t="s">
        <v>67</v>
      </c>
      <c r="F67" s="10">
        <f>'DC42'!F67+'DC48'!F67+EKU!F67+'GT421'!F67+'GT422'!F67+'GT423'!F67+'GT481'!F67+'GT484'!F67+'GT485'!F67+JHB!F67+TSH!F67</f>
        <v>78590000</v>
      </c>
      <c r="G67" s="11">
        <f>'DC42'!G67+'DC48'!G67+EKU!G67+'GT421'!G67+'GT422'!G67+'GT423'!G67+'GT481'!G67+'GT484'!G67+'GT485'!G67+JHB!G67+TSH!G67</f>
        <v>82490000</v>
      </c>
      <c r="H67" s="12">
        <f>'DC42'!H67+'DC48'!H67+EKU!H67+'GT421'!H67+'GT422'!H67+'GT423'!H67+'GT481'!H67+'GT484'!H67+'GT485'!H67+JHB!H67+TSH!H67</f>
        <v>86690000</v>
      </c>
    </row>
    <row r="68" spans="5:10" x14ac:dyDescent="0.25">
      <c r="E68" s="6" t="s">
        <v>68</v>
      </c>
      <c r="F68" s="10">
        <f>'DC42'!F68+'DC48'!F68+EKU!F68+'GT421'!F68+'GT422'!F68+'GT423'!F68+'GT481'!F68+'GT484'!F68+'GT485'!F68+JHB!F68+TSH!F68</f>
        <v>0</v>
      </c>
      <c r="G68" s="11">
        <f>'DC42'!G68+'DC48'!G68+EKU!G68+'GT421'!G68+'GT422'!G68+'GT423'!G68+'GT481'!G68+'GT484'!G68+'GT485'!G68+JHB!G68+TSH!G68</f>
        <v>0</v>
      </c>
      <c r="H68" s="12">
        <f>'DC42'!H68+'DC48'!H68+EKU!H68+'GT421'!H68+'GT422'!H68+'GT423'!H68+'GT481'!H68+'GT484'!H68+'GT485'!H68+JHB!H68+TSH!H68</f>
        <v>0</v>
      </c>
    </row>
    <row r="69" spans="5:10" x14ac:dyDescent="0.25">
      <c r="E69" s="6"/>
      <c r="F69" s="13"/>
      <c r="G69" s="14"/>
      <c r="H69" s="15"/>
    </row>
    <row r="70" spans="5:10" x14ac:dyDescent="0.25">
      <c r="F70" s="16"/>
      <c r="G70" s="16"/>
      <c r="H70" s="16"/>
    </row>
    <row r="71" spans="5:10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10" hidden="1" x14ac:dyDescent="0.25">
      <c r="E72" s="6"/>
      <c r="F72" s="7"/>
      <c r="G72" s="8"/>
      <c r="H72" s="9"/>
    </row>
    <row r="73" spans="5:10" hidden="1" x14ac:dyDescent="0.25">
      <c r="E73" s="6"/>
      <c r="F73" s="10"/>
      <c r="G73" s="11"/>
      <c r="H73" s="12"/>
    </row>
    <row r="74" spans="5:10" hidden="1" x14ac:dyDescent="0.25">
      <c r="E74" s="6"/>
      <c r="F74" s="10"/>
      <c r="G74" s="11"/>
      <c r="H74" s="12"/>
    </row>
    <row r="75" spans="5:10" hidden="1" x14ac:dyDescent="0.25">
      <c r="E75" s="6"/>
      <c r="F75" s="13"/>
      <c r="G75" s="14"/>
      <c r="H75" s="15"/>
    </row>
    <row r="76" spans="5:10" hidden="1" x14ac:dyDescent="0.25">
      <c r="F76" s="16"/>
      <c r="G76" s="16"/>
      <c r="H76" s="16"/>
    </row>
    <row r="77" spans="5:10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10" hidden="1" x14ac:dyDescent="0.25">
      <c r="E78" s="6"/>
      <c r="F78" s="7"/>
      <c r="G78" s="8"/>
      <c r="H78" s="9"/>
    </row>
    <row r="79" spans="5:10" hidden="1" x14ac:dyDescent="0.25">
      <c r="E79" s="6"/>
      <c r="F79" s="10"/>
      <c r="G79" s="11"/>
      <c r="H79" s="12"/>
    </row>
    <row r="80" spans="5:10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55</v>
      </c>
      <c r="F118" s="18">
        <f>SUM(F45)</f>
        <v>846679000</v>
      </c>
      <c r="G118" s="18">
        <f>SUM(G45)</f>
        <v>858590000</v>
      </c>
      <c r="H118" s="18">
        <f>SUM(H45)</f>
        <v>890831000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E1:H250"/>
  <sheetViews>
    <sheetView showGridLines="0" zoomScale="70" zoomScaleNormal="70" workbookViewId="0">
      <selection activeCell="H67" sqref="H67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49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466457000</v>
      </c>
      <c r="G5" s="3">
        <v>499207000</v>
      </c>
      <c r="H5" s="3">
        <v>533845000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248070000</v>
      </c>
      <c r="G7" s="4">
        <f>SUM(G8:G19)</f>
        <v>241301000</v>
      </c>
      <c r="H7" s="4">
        <f>SUM(H8:H19)</f>
        <v>232815000</v>
      </c>
    </row>
    <row r="8" spans="5:8" ht="13" x14ac:dyDescent="0.3">
      <c r="E8" s="26" t="s">
        <v>11</v>
      </c>
      <c r="F8" s="11">
        <v>116549000</v>
      </c>
      <c r="G8" s="11">
        <v>111860000</v>
      </c>
      <c r="H8" s="11">
        <v>121745000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50074000</v>
      </c>
      <c r="G11" s="11">
        <v>25000000</v>
      </c>
      <c r="H11" s="11">
        <v>29000000</v>
      </c>
    </row>
    <row r="12" spans="5:8" ht="13" x14ac:dyDescent="0.3">
      <c r="E12" s="26" t="s">
        <v>15</v>
      </c>
      <c r="F12" s="19">
        <v>20000000</v>
      </c>
      <c r="G12" s="19">
        <v>29804000</v>
      </c>
      <c r="H12" s="19">
        <v>2000000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61447000</v>
      </c>
      <c r="G16" s="11">
        <v>74637000</v>
      </c>
      <c r="H16" s="11">
        <v>80070000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4028000</v>
      </c>
      <c r="G20" s="3">
        <f>SUM(G21:G29)</f>
        <v>2300000</v>
      </c>
      <c r="H20" s="3">
        <f>SUM(H21:H29)</f>
        <v>2200000</v>
      </c>
    </row>
    <row r="21" spans="5:8" ht="13" x14ac:dyDescent="0.3">
      <c r="E21" s="26" t="s">
        <v>24</v>
      </c>
      <c r="F21" s="19">
        <v>2300000</v>
      </c>
      <c r="G21" s="19">
        <v>2300000</v>
      </c>
      <c r="H21" s="19">
        <v>2200000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1728000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718555000</v>
      </c>
      <c r="G30" s="18">
        <f>+G5+G6+G7+G20</f>
        <v>742808000</v>
      </c>
      <c r="H30" s="18">
        <f>+H5+H6+H7+H20</f>
        <v>768860000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63374000</v>
      </c>
      <c r="G32" s="3">
        <f>SUM(G33:G38)</f>
        <v>70395000</v>
      </c>
      <c r="H32" s="3">
        <f>SUM(H33:H38)</f>
        <v>104404000</v>
      </c>
    </row>
    <row r="33" spans="5:8" ht="13" x14ac:dyDescent="0.3">
      <c r="E33" s="26" t="s">
        <v>18</v>
      </c>
      <c r="F33" s="11">
        <v>60000000</v>
      </c>
      <c r="G33" s="11">
        <v>60000000</v>
      </c>
      <c r="H33" s="11">
        <v>100000000</v>
      </c>
    </row>
    <row r="34" spans="5:8" ht="13" x14ac:dyDescent="0.3">
      <c r="E34" s="26" t="s">
        <v>36</v>
      </c>
      <c r="F34" s="11">
        <v>3274000</v>
      </c>
      <c r="G34" s="11">
        <v>10295000</v>
      </c>
      <c r="H34" s="11">
        <v>4304000</v>
      </c>
    </row>
    <row r="35" spans="5:8" ht="13" x14ac:dyDescent="0.3">
      <c r="E35" s="26" t="s">
        <v>37</v>
      </c>
      <c r="F35" s="11">
        <v>100000</v>
      </c>
      <c r="G35" s="11">
        <v>100000</v>
      </c>
      <c r="H35" s="11">
        <v>100000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63374000</v>
      </c>
      <c r="G41" s="30">
        <f>+G32+G39</f>
        <v>70395000</v>
      </c>
      <c r="H41" s="30">
        <f>+H32+H39</f>
        <v>104404000</v>
      </c>
    </row>
    <row r="42" spans="5:8" ht="14" x14ac:dyDescent="0.3">
      <c r="E42" s="29" t="s">
        <v>40</v>
      </c>
      <c r="F42" s="30">
        <f>+F30+F41</f>
        <v>781929000</v>
      </c>
      <c r="G42" s="30">
        <f>+G30+G41</f>
        <v>813203000</v>
      </c>
      <c r="H42" s="30">
        <f>+H30+H41</f>
        <v>873264000</v>
      </c>
    </row>
    <row r="43" spans="5:8" x14ac:dyDescent="0.25">
      <c r="F43" s="21"/>
      <c r="G43" s="21"/>
      <c r="H43" s="21"/>
    </row>
    <row r="44" spans="5:8" ht="13" x14ac:dyDescent="0.25">
      <c r="E44" s="2" t="s">
        <v>52</v>
      </c>
      <c r="F44" s="3"/>
      <c r="G44" s="3"/>
      <c r="H44" s="3"/>
    </row>
    <row r="45" spans="5:8" ht="13" x14ac:dyDescent="0.25">
      <c r="E45" s="2" t="s">
        <v>53</v>
      </c>
      <c r="F45" s="4">
        <f>SUM(F47+F53+F59+F65+F71+F77+F83+F89+F95+F101+F107+F113)</f>
        <v>62363000</v>
      </c>
      <c r="G45" s="4">
        <f>SUM(G47+G53+G59+G65+G71+G77+G83+G89+G95+G101+G107+G113)</f>
        <v>73863000</v>
      </c>
      <c r="H45" s="4">
        <f>SUM(H47+H53+H59+H65+H71+H77+H83+H89+H95+H101+H107+H113)</f>
        <v>80500000</v>
      </c>
    </row>
    <row r="46" spans="5:8" ht="13" x14ac:dyDescent="0.25">
      <c r="E46" s="5" t="s">
        <v>54</v>
      </c>
      <c r="F46" s="3"/>
      <c r="G46" s="3"/>
      <c r="H46" s="3"/>
    </row>
    <row r="47" spans="5:8" ht="13" x14ac:dyDescent="0.25">
      <c r="E47" s="2" t="s">
        <v>56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57</v>
      </c>
      <c r="F48" s="7"/>
      <c r="G48" s="8"/>
      <c r="H48" s="9"/>
    </row>
    <row r="49" spans="5:8" x14ac:dyDescent="0.25">
      <c r="E49" s="6" t="s">
        <v>58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59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6" t="s">
        <v>60</v>
      </c>
      <c r="F54" s="7"/>
      <c r="G54" s="8"/>
      <c r="H54" s="9"/>
    </row>
    <row r="55" spans="5:8" x14ac:dyDescent="0.25">
      <c r="E55" s="6" t="s">
        <v>61</v>
      </c>
      <c r="F55" s="10"/>
      <c r="G55" s="11"/>
      <c r="H55" s="12"/>
    </row>
    <row r="56" spans="5:8" x14ac:dyDescent="0.25">
      <c r="E56" s="6" t="s">
        <v>62</v>
      </c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 t="s">
        <v>63</v>
      </c>
      <c r="F59" s="3">
        <f>SUM(F60:F63)</f>
        <v>28000000</v>
      </c>
      <c r="G59" s="3">
        <f>SUM(G60:G63)</f>
        <v>38000000</v>
      </c>
      <c r="H59" s="3">
        <f>SUM(H60:H63)</f>
        <v>43000000</v>
      </c>
    </row>
    <row r="60" spans="5:8" x14ac:dyDescent="0.25">
      <c r="E60" s="6" t="s">
        <v>64</v>
      </c>
      <c r="F60" s="7">
        <v>28000000</v>
      </c>
      <c r="G60" s="8">
        <v>38000000</v>
      </c>
      <c r="H60" s="9">
        <v>43000000</v>
      </c>
    </row>
    <row r="61" spans="5:8" x14ac:dyDescent="0.25">
      <c r="E61" s="6" t="s">
        <v>69</v>
      </c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 t="s">
        <v>65</v>
      </c>
      <c r="F65" s="3">
        <f>SUM(F66:F69)</f>
        <v>34363000</v>
      </c>
      <c r="G65" s="3">
        <f>SUM(G66:G69)</f>
        <v>35863000</v>
      </c>
      <c r="H65" s="3">
        <f>SUM(H66:H69)</f>
        <v>37500000</v>
      </c>
    </row>
    <row r="66" spans="5:8" x14ac:dyDescent="0.25">
      <c r="E66" s="6" t="s">
        <v>66</v>
      </c>
      <c r="F66" s="7">
        <v>26863000</v>
      </c>
      <c r="G66" s="8">
        <v>27863000</v>
      </c>
      <c r="H66" s="9">
        <v>29000000</v>
      </c>
    </row>
    <row r="67" spans="5:8" x14ac:dyDescent="0.25">
      <c r="E67" s="6" t="s">
        <v>67</v>
      </c>
      <c r="F67" s="10">
        <v>7500000</v>
      </c>
      <c r="G67" s="11">
        <v>8000000</v>
      </c>
      <c r="H67" s="12">
        <v>8500000</v>
      </c>
    </row>
    <row r="68" spans="5:8" x14ac:dyDescent="0.25">
      <c r="E68" s="6" t="s">
        <v>68</v>
      </c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55</v>
      </c>
      <c r="F118" s="18">
        <f>SUM(F45)</f>
        <v>62363000</v>
      </c>
      <c r="G118" s="18">
        <f>SUM(G45)</f>
        <v>73863000</v>
      </c>
      <c r="H118" s="18">
        <f>SUM(H45)</f>
        <v>80500000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E1:H250"/>
  <sheetViews>
    <sheetView showGridLines="0" zoomScale="70" zoomScaleNormal="70" workbookViewId="0">
      <selection activeCell="H67" sqref="H67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50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7571601000</v>
      </c>
      <c r="G5" s="3">
        <v>8169095000</v>
      </c>
      <c r="H5" s="3">
        <v>8822758000</v>
      </c>
    </row>
    <row r="6" spans="5:8" ht="13" x14ac:dyDescent="0.3">
      <c r="E6" s="25" t="s">
        <v>9</v>
      </c>
      <c r="F6" s="3">
        <v>4127608000</v>
      </c>
      <c r="G6" s="3"/>
      <c r="H6" s="3"/>
    </row>
    <row r="7" spans="5:8" ht="14" x14ac:dyDescent="0.3">
      <c r="E7" s="23" t="s">
        <v>10</v>
      </c>
      <c r="F7" s="4">
        <f>SUM(F8:F19)</f>
        <v>3939575000</v>
      </c>
      <c r="G7" s="4">
        <f>SUM(G8:G19)</f>
        <v>4238404000</v>
      </c>
      <c r="H7" s="4">
        <f>SUM(H8:H19)</f>
        <v>3543880000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>
        <v>1953667000</v>
      </c>
      <c r="G9" s="11">
        <v>2320637000</v>
      </c>
      <c r="H9" s="11">
        <v>1608673000</v>
      </c>
    </row>
    <row r="10" spans="5:8" ht="13" x14ac:dyDescent="0.3">
      <c r="E10" s="26" t="s">
        <v>13</v>
      </c>
      <c r="F10" s="19">
        <v>1135471000</v>
      </c>
      <c r="G10" s="19">
        <v>1112904000</v>
      </c>
      <c r="H10" s="19">
        <v>1076944000</v>
      </c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>
        <v>110723000</v>
      </c>
      <c r="G12" s="19">
        <v>32009000</v>
      </c>
      <c r="H12" s="19">
        <v>50000000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>
        <v>739714000</v>
      </c>
      <c r="G19" s="11">
        <v>772854000</v>
      </c>
      <c r="H19" s="11">
        <v>808263000</v>
      </c>
    </row>
    <row r="20" spans="5:8" ht="14" x14ac:dyDescent="0.3">
      <c r="E20" s="23" t="s">
        <v>23</v>
      </c>
      <c r="F20" s="3">
        <f>SUM(F21:F29)</f>
        <v>58201000</v>
      </c>
      <c r="G20" s="3">
        <f>SUM(G21:G29)</f>
        <v>55000000</v>
      </c>
      <c r="H20" s="3">
        <f>SUM(H21:H29)</f>
        <v>59759000</v>
      </c>
    </row>
    <row r="21" spans="5:8" ht="13" x14ac:dyDescent="0.3">
      <c r="E21" s="26" t="s">
        <v>24</v>
      </c>
      <c r="F21" s="19">
        <v>1000000</v>
      </c>
      <c r="G21" s="19">
        <v>1000000</v>
      </c>
      <c r="H21" s="19">
        <v>1200000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4967000</v>
      </c>
      <c r="G23" s="11"/>
      <c r="H23" s="11"/>
    </row>
    <row r="24" spans="5:8" ht="13" x14ac:dyDescent="0.3">
      <c r="E24" s="26" t="s">
        <v>27</v>
      </c>
      <c r="F24" s="11">
        <v>6000000</v>
      </c>
      <c r="G24" s="11">
        <v>7000000</v>
      </c>
      <c r="H24" s="11">
        <v>7000000</v>
      </c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7000000</v>
      </c>
      <c r="G26" s="11">
        <v>7000000</v>
      </c>
      <c r="H26" s="11">
        <v>8500000</v>
      </c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>
        <v>39234000</v>
      </c>
      <c r="G28" s="19">
        <v>40000000</v>
      </c>
      <c r="H28" s="19">
        <v>43059000</v>
      </c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15696985000</v>
      </c>
      <c r="G30" s="18">
        <f>+G5+G6+G7+G20</f>
        <v>12462499000</v>
      </c>
      <c r="H30" s="18">
        <f>+H5+H6+H7+H20</f>
        <v>12426397000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28319000</v>
      </c>
      <c r="G32" s="3">
        <f>SUM(G33:G38)</f>
        <v>8051000</v>
      </c>
      <c r="H32" s="3">
        <f>SUM(H33:H38)</f>
        <v>38820000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23819000</v>
      </c>
      <c r="G34" s="11">
        <v>2051000</v>
      </c>
      <c r="H34" s="11">
        <v>32820000</v>
      </c>
    </row>
    <row r="35" spans="5:8" ht="13" x14ac:dyDescent="0.3">
      <c r="E35" s="26" t="s">
        <v>37</v>
      </c>
      <c r="F35" s="11">
        <v>4500000</v>
      </c>
      <c r="G35" s="11">
        <v>6000000</v>
      </c>
      <c r="H35" s="11">
        <v>6000000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1260000</v>
      </c>
      <c r="G39" s="3">
        <f>SUM(G40:G40)</f>
        <v>1457000</v>
      </c>
      <c r="H39" s="3">
        <f>SUM(H40:H40)</f>
        <v>2406000</v>
      </c>
    </row>
    <row r="40" spans="5:8" ht="13" x14ac:dyDescent="0.3">
      <c r="E40" s="26" t="s">
        <v>25</v>
      </c>
      <c r="F40" s="19">
        <v>1260000</v>
      </c>
      <c r="G40" s="19">
        <v>1457000</v>
      </c>
      <c r="H40" s="19">
        <v>2406000</v>
      </c>
    </row>
    <row r="41" spans="5:8" ht="14" x14ac:dyDescent="0.3">
      <c r="E41" s="29" t="s">
        <v>39</v>
      </c>
      <c r="F41" s="30">
        <f>+F32+F39</f>
        <v>29579000</v>
      </c>
      <c r="G41" s="30">
        <f>+G32+G39</f>
        <v>9508000</v>
      </c>
      <c r="H41" s="30">
        <f>+H32+H39</f>
        <v>41226000</v>
      </c>
    </row>
    <row r="42" spans="5:8" ht="14" x14ac:dyDescent="0.3">
      <c r="E42" s="29" t="s">
        <v>40</v>
      </c>
      <c r="F42" s="30">
        <f>+F30+F41</f>
        <v>15726564000</v>
      </c>
      <c r="G42" s="30">
        <f>+G30+G41</f>
        <v>12472007000</v>
      </c>
      <c r="H42" s="30">
        <f>+H30+H41</f>
        <v>12467623000</v>
      </c>
    </row>
    <row r="43" spans="5:8" x14ac:dyDescent="0.25">
      <c r="F43" s="21"/>
      <c r="G43" s="21"/>
      <c r="H43" s="21"/>
    </row>
    <row r="44" spans="5:8" ht="13" x14ac:dyDescent="0.25">
      <c r="E44" s="2" t="s">
        <v>52</v>
      </c>
      <c r="F44" s="3"/>
      <c r="G44" s="3"/>
      <c r="H44" s="3"/>
    </row>
    <row r="45" spans="5:8" ht="13" x14ac:dyDescent="0.25">
      <c r="E45" s="2" t="s">
        <v>53</v>
      </c>
      <c r="F45" s="4">
        <f>SUM(F47+F53+F59+F65+F71+F77+F83+F89+F95+F101+F107+F113)</f>
        <v>243026000</v>
      </c>
      <c r="G45" s="4">
        <f>SUM(G47+G53+G59+G65+G71+G77+G83+G89+G95+G101+G107+G113)</f>
        <v>241399000</v>
      </c>
      <c r="H45" s="4">
        <f>SUM(H47+H53+H59+H65+H71+H77+H83+H89+H95+H101+H107+H113)</f>
        <v>252073000</v>
      </c>
    </row>
    <row r="46" spans="5:8" ht="13" x14ac:dyDescent="0.25">
      <c r="E46" s="5" t="s">
        <v>54</v>
      </c>
      <c r="F46" s="3"/>
      <c r="G46" s="3"/>
      <c r="H46" s="3"/>
    </row>
    <row r="47" spans="5:8" ht="13" x14ac:dyDescent="0.25">
      <c r="E47" s="2" t="s">
        <v>56</v>
      </c>
      <c r="F47" s="3">
        <f>SUM(F48:F51)</f>
        <v>207233000</v>
      </c>
      <c r="G47" s="3">
        <f>SUM(G48:G51)</f>
        <v>216799000</v>
      </c>
      <c r="H47" s="3">
        <f>SUM(H48:H51)</f>
        <v>226773000</v>
      </c>
    </row>
    <row r="48" spans="5:8" x14ac:dyDescent="0.25">
      <c r="E48" s="6" t="s">
        <v>57</v>
      </c>
      <c r="F48" s="7">
        <v>175113000</v>
      </c>
      <c r="G48" s="8">
        <v>183169000</v>
      </c>
      <c r="H48" s="9">
        <v>191595000</v>
      </c>
    </row>
    <row r="49" spans="5:8" x14ac:dyDescent="0.25">
      <c r="E49" s="6" t="s">
        <v>58</v>
      </c>
      <c r="F49" s="10">
        <v>32120000</v>
      </c>
      <c r="G49" s="11">
        <v>33630000</v>
      </c>
      <c r="H49" s="12">
        <v>35178000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59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6" t="s">
        <v>60</v>
      </c>
      <c r="F54" s="7"/>
      <c r="G54" s="8"/>
      <c r="H54" s="9"/>
    </row>
    <row r="55" spans="5:8" x14ac:dyDescent="0.25">
      <c r="E55" s="6" t="s">
        <v>61</v>
      </c>
      <c r="F55" s="10"/>
      <c r="G55" s="11"/>
      <c r="H55" s="12"/>
    </row>
    <row r="56" spans="5:8" x14ac:dyDescent="0.25">
      <c r="E56" s="6" t="s">
        <v>62</v>
      </c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 t="s">
        <v>63</v>
      </c>
      <c r="F59" s="3">
        <f>SUM(F60:F63)</f>
        <v>12045000</v>
      </c>
      <c r="G59" s="3">
        <f>SUM(G60:G63)</f>
        <v>0</v>
      </c>
      <c r="H59" s="3">
        <f>SUM(H60:H63)</f>
        <v>0</v>
      </c>
    </row>
    <row r="60" spans="5:8" x14ac:dyDescent="0.25">
      <c r="E60" s="6" t="s">
        <v>64</v>
      </c>
      <c r="F60" s="7"/>
      <c r="G60" s="8"/>
      <c r="H60" s="9"/>
    </row>
    <row r="61" spans="5:8" x14ac:dyDescent="0.25">
      <c r="E61" s="6" t="s">
        <v>69</v>
      </c>
      <c r="F61" s="10">
        <v>12045000</v>
      </c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 t="s">
        <v>65</v>
      </c>
      <c r="F65" s="3">
        <f>SUM(F66:F69)</f>
        <v>23748000</v>
      </c>
      <c r="G65" s="3">
        <f>SUM(G66:G69)</f>
        <v>24600000</v>
      </c>
      <c r="H65" s="3">
        <f>SUM(H66:H69)</f>
        <v>25300000</v>
      </c>
    </row>
    <row r="66" spans="5:8" x14ac:dyDescent="0.25">
      <c r="E66" s="6" t="s">
        <v>66</v>
      </c>
      <c r="F66" s="7">
        <v>13848000</v>
      </c>
      <c r="G66" s="8">
        <v>14200000</v>
      </c>
      <c r="H66" s="9">
        <v>14400000</v>
      </c>
    </row>
    <row r="67" spans="5:8" x14ac:dyDescent="0.25">
      <c r="E67" s="6" t="s">
        <v>67</v>
      </c>
      <c r="F67" s="10">
        <v>9900000</v>
      </c>
      <c r="G67" s="11">
        <v>10400000</v>
      </c>
      <c r="H67" s="12">
        <v>10900000</v>
      </c>
    </row>
    <row r="68" spans="5:8" x14ac:dyDescent="0.25">
      <c r="E68" s="6" t="s">
        <v>68</v>
      </c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55</v>
      </c>
      <c r="F118" s="18">
        <f>SUM(F45)</f>
        <v>243026000</v>
      </c>
      <c r="G118" s="18">
        <f>SUM(G45)</f>
        <v>241399000</v>
      </c>
      <c r="H118" s="18">
        <f>SUM(H45)</f>
        <v>252073000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E1:H250"/>
  <sheetViews>
    <sheetView showGridLines="0" zoomScale="70" zoomScaleNormal="70" workbookViewId="0">
      <selection activeCell="H67" sqref="H67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51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4287120000</v>
      </c>
      <c r="G5" s="3">
        <v>4625428000</v>
      </c>
      <c r="H5" s="3">
        <v>4995539000</v>
      </c>
    </row>
    <row r="6" spans="5:8" ht="13" x14ac:dyDescent="0.3">
      <c r="E6" s="25" t="s">
        <v>9</v>
      </c>
      <c r="F6" s="3">
        <v>1635021000</v>
      </c>
      <c r="G6" s="3"/>
      <c r="H6" s="3"/>
    </row>
    <row r="7" spans="5:8" ht="14" x14ac:dyDescent="0.3">
      <c r="E7" s="23" t="s">
        <v>10</v>
      </c>
      <c r="F7" s="4">
        <f>SUM(F8:F19)</f>
        <v>2684881000</v>
      </c>
      <c r="G7" s="4">
        <f>SUM(G8:G19)</f>
        <v>2636800000</v>
      </c>
      <c r="H7" s="4">
        <f>SUM(H8:H19)</f>
        <v>2889702000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>
        <v>1126600000</v>
      </c>
      <c r="G9" s="11">
        <v>1176848000</v>
      </c>
      <c r="H9" s="11">
        <v>1394455000</v>
      </c>
    </row>
    <row r="10" spans="5:8" ht="13" x14ac:dyDescent="0.3">
      <c r="E10" s="26" t="s">
        <v>13</v>
      </c>
      <c r="F10" s="19">
        <v>804327000</v>
      </c>
      <c r="G10" s="19">
        <v>789014000</v>
      </c>
      <c r="H10" s="19">
        <v>764617000</v>
      </c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>
        <v>112742000</v>
      </c>
      <c r="G12" s="19">
        <v>1000000</v>
      </c>
      <c r="H12" s="19">
        <v>30000000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>
        <v>641212000</v>
      </c>
      <c r="G19" s="11">
        <v>669938000</v>
      </c>
      <c r="H19" s="11">
        <v>700630000</v>
      </c>
    </row>
    <row r="20" spans="5:8" ht="14" x14ac:dyDescent="0.3">
      <c r="E20" s="23" t="s">
        <v>23</v>
      </c>
      <c r="F20" s="3">
        <f>SUM(F21:F29)</f>
        <v>104948000</v>
      </c>
      <c r="G20" s="3">
        <f>SUM(G21:G29)</f>
        <v>86352000</v>
      </c>
      <c r="H20" s="3">
        <f>SUM(H21:H29)</f>
        <v>88922000</v>
      </c>
    </row>
    <row r="21" spans="5:8" ht="13" x14ac:dyDescent="0.3">
      <c r="E21" s="26" t="s">
        <v>24</v>
      </c>
      <c r="F21" s="19">
        <v>2000000</v>
      </c>
      <c r="G21" s="19">
        <v>2000000</v>
      </c>
      <c r="H21" s="19">
        <v>2200000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18468000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>
        <v>84480000</v>
      </c>
      <c r="G28" s="19">
        <v>84352000</v>
      </c>
      <c r="H28" s="19">
        <v>86722000</v>
      </c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8711970000</v>
      </c>
      <c r="G30" s="18">
        <f>+G5+G6+G7+G20</f>
        <v>7348580000</v>
      </c>
      <c r="H30" s="18">
        <f>+H5+H6+H7+H20</f>
        <v>7974163000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6002000</v>
      </c>
      <c r="G32" s="3">
        <f>SUM(G33:G38)</f>
        <v>8988000</v>
      </c>
      <c r="H32" s="3">
        <f>SUM(H33:H38)</f>
        <v>15350000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1502000</v>
      </c>
      <c r="G34" s="11">
        <v>2988000</v>
      </c>
      <c r="H34" s="11">
        <v>9350000</v>
      </c>
    </row>
    <row r="35" spans="5:8" ht="13" x14ac:dyDescent="0.3">
      <c r="E35" s="26" t="s">
        <v>37</v>
      </c>
      <c r="F35" s="11">
        <v>4500000</v>
      </c>
      <c r="G35" s="11">
        <v>6000000</v>
      </c>
      <c r="H35" s="11">
        <v>6000000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1106000</v>
      </c>
      <c r="G39" s="3">
        <f>SUM(G40:G40)</f>
        <v>1457000</v>
      </c>
      <c r="H39" s="3">
        <f>SUM(H40:H40)</f>
        <v>2406000</v>
      </c>
    </row>
    <row r="40" spans="5:8" ht="13" x14ac:dyDescent="0.3">
      <c r="E40" s="26" t="s">
        <v>25</v>
      </c>
      <c r="F40" s="19">
        <v>1106000</v>
      </c>
      <c r="G40" s="19">
        <v>1457000</v>
      </c>
      <c r="H40" s="19">
        <v>2406000</v>
      </c>
    </row>
    <row r="41" spans="5:8" ht="14" x14ac:dyDescent="0.3">
      <c r="E41" s="29" t="s">
        <v>39</v>
      </c>
      <c r="F41" s="30">
        <f>+F32+F39</f>
        <v>7108000</v>
      </c>
      <c r="G41" s="30">
        <f>+G32+G39</f>
        <v>10445000</v>
      </c>
      <c r="H41" s="30">
        <f>+H32+H39</f>
        <v>17756000</v>
      </c>
    </row>
    <row r="42" spans="5:8" ht="14" x14ac:dyDescent="0.3">
      <c r="E42" s="29" t="s">
        <v>40</v>
      </c>
      <c r="F42" s="30">
        <f>+F30+F41</f>
        <v>8719078000</v>
      </c>
      <c r="G42" s="30">
        <f>+G30+G41</f>
        <v>7359025000</v>
      </c>
      <c r="H42" s="30">
        <f>+H30+H41</f>
        <v>7991919000</v>
      </c>
    </row>
    <row r="43" spans="5:8" x14ac:dyDescent="0.25">
      <c r="F43" s="21"/>
      <c r="G43" s="21"/>
      <c r="H43" s="21"/>
    </row>
    <row r="44" spans="5:8" ht="13" x14ac:dyDescent="0.25">
      <c r="E44" s="2" t="s">
        <v>52</v>
      </c>
      <c r="F44" s="3"/>
      <c r="G44" s="3"/>
      <c r="H44" s="3"/>
    </row>
    <row r="45" spans="5:8" ht="13" x14ac:dyDescent="0.25">
      <c r="E45" s="2" t="s">
        <v>53</v>
      </c>
      <c r="F45" s="4">
        <f>SUM(F47+F53+F59+F65+F71+F77+F83+F89+F95+F101+F107+F113)</f>
        <v>118492000</v>
      </c>
      <c r="G45" s="4">
        <f>SUM(G47+G53+G59+G65+G71+G77+G83+G89+G95+G101+G107+G113)</f>
        <v>123796000</v>
      </c>
      <c r="H45" s="4">
        <f>SUM(H47+H53+H59+H65+H71+H77+H83+H89+H95+H101+H107+H113)</f>
        <v>129275000</v>
      </c>
    </row>
    <row r="46" spans="5:8" ht="13" x14ac:dyDescent="0.25">
      <c r="E46" s="5" t="s">
        <v>54</v>
      </c>
      <c r="F46" s="3"/>
      <c r="G46" s="3"/>
      <c r="H46" s="3"/>
    </row>
    <row r="47" spans="5:8" ht="13" x14ac:dyDescent="0.25">
      <c r="E47" s="2" t="s">
        <v>56</v>
      </c>
      <c r="F47" s="3">
        <f>SUM(F48:F51)</f>
        <v>95138000</v>
      </c>
      <c r="G47" s="3">
        <f>SUM(G48:G51)</f>
        <v>99542000</v>
      </c>
      <c r="H47" s="3">
        <f>SUM(H48:H51)</f>
        <v>104121000</v>
      </c>
    </row>
    <row r="48" spans="5:8" x14ac:dyDescent="0.25">
      <c r="E48" s="6" t="s">
        <v>57</v>
      </c>
      <c r="F48" s="7">
        <v>67088000</v>
      </c>
      <c r="G48" s="8">
        <v>70174000</v>
      </c>
      <c r="H48" s="9">
        <v>73402000</v>
      </c>
    </row>
    <row r="49" spans="5:8" x14ac:dyDescent="0.25">
      <c r="E49" s="6" t="s">
        <v>58</v>
      </c>
      <c r="F49" s="10">
        <v>28050000</v>
      </c>
      <c r="G49" s="11">
        <v>29368000</v>
      </c>
      <c r="H49" s="12">
        <v>30719000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59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6" t="s">
        <v>60</v>
      </c>
      <c r="F54" s="7"/>
      <c r="G54" s="8"/>
      <c r="H54" s="9"/>
    </row>
    <row r="55" spans="5:8" x14ac:dyDescent="0.25">
      <c r="E55" s="6" t="s">
        <v>61</v>
      </c>
      <c r="F55" s="10"/>
      <c r="G55" s="11"/>
      <c r="H55" s="12"/>
    </row>
    <row r="56" spans="5:8" x14ac:dyDescent="0.25">
      <c r="E56" s="6" t="s">
        <v>62</v>
      </c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 t="s">
        <v>63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x14ac:dyDescent="0.25">
      <c r="E60" s="6" t="s">
        <v>64</v>
      </c>
      <c r="F60" s="7"/>
      <c r="G60" s="8"/>
      <c r="H60" s="9"/>
    </row>
    <row r="61" spans="5:8" x14ac:dyDescent="0.25">
      <c r="E61" s="6" t="s">
        <v>69</v>
      </c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 t="s">
        <v>65</v>
      </c>
      <c r="F65" s="3">
        <f>SUM(F66:F69)</f>
        <v>23354000</v>
      </c>
      <c r="G65" s="3">
        <f>SUM(G66:G69)</f>
        <v>24254000</v>
      </c>
      <c r="H65" s="3">
        <f>SUM(H66:H69)</f>
        <v>25154000</v>
      </c>
    </row>
    <row r="66" spans="5:8" x14ac:dyDescent="0.25">
      <c r="E66" s="6" t="s">
        <v>66</v>
      </c>
      <c r="F66" s="7">
        <v>13600000</v>
      </c>
      <c r="G66" s="8">
        <v>14000000</v>
      </c>
      <c r="H66" s="9">
        <v>14400000</v>
      </c>
    </row>
    <row r="67" spans="5:8" x14ac:dyDescent="0.25">
      <c r="E67" s="6" t="s">
        <v>67</v>
      </c>
      <c r="F67" s="10">
        <v>9754000</v>
      </c>
      <c r="G67" s="11">
        <v>10254000</v>
      </c>
      <c r="H67" s="12">
        <v>10754000</v>
      </c>
    </row>
    <row r="68" spans="5:8" x14ac:dyDescent="0.25">
      <c r="E68" s="6" t="s">
        <v>68</v>
      </c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55</v>
      </c>
      <c r="F118" s="18">
        <f>SUM(F45)</f>
        <v>118492000</v>
      </c>
      <c r="G118" s="18">
        <f>SUM(G45)</f>
        <v>123796000</v>
      </c>
      <c r="H118" s="18">
        <f>SUM(H45)</f>
        <v>129275000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11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H250"/>
  <sheetViews>
    <sheetView showGridLines="0" topLeftCell="A26" zoomScale="70" zoomScaleNormal="70" workbookViewId="0">
      <selection activeCell="I49" sqref="I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41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309742000</v>
      </c>
      <c r="G5" s="3">
        <v>320017000</v>
      </c>
      <c r="H5" s="3">
        <v>330886000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2733000</v>
      </c>
      <c r="G7" s="4">
        <f>SUM(G8:G19)</f>
        <v>2856000</v>
      </c>
      <c r="H7" s="4">
        <f>SUM(H8:H19)</f>
        <v>2986000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2733000</v>
      </c>
      <c r="G13" s="19">
        <v>2856000</v>
      </c>
      <c r="H13" s="19">
        <v>2986000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7622000</v>
      </c>
      <c r="G20" s="3">
        <f>SUM(G21:G29)</f>
        <v>6500000</v>
      </c>
      <c r="H20" s="3">
        <f>SUM(H21:H29)</f>
        <v>6700000</v>
      </c>
    </row>
    <row r="21" spans="5:8" ht="13" x14ac:dyDescent="0.3">
      <c r="E21" s="26" t="s">
        <v>24</v>
      </c>
      <c r="F21" s="19">
        <v>1400000</v>
      </c>
      <c r="G21" s="19">
        <v>1500000</v>
      </c>
      <c r="H21" s="19">
        <v>1700000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1222000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5000000</v>
      </c>
      <c r="G26" s="11">
        <v>5000000</v>
      </c>
      <c r="H26" s="11">
        <v>5000000</v>
      </c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320097000</v>
      </c>
      <c r="G30" s="18">
        <f>+G5+G6+G7+G20</f>
        <v>329373000</v>
      </c>
      <c r="H30" s="18">
        <f>+H5+H6+H7+H20</f>
        <v>340572000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1591000</v>
      </c>
      <c r="G39" s="3">
        <f>SUM(G40:G40)</f>
        <v>2874000</v>
      </c>
      <c r="H39" s="3">
        <f>SUM(H40:H40)</f>
        <v>2406000</v>
      </c>
    </row>
    <row r="40" spans="5:8" ht="13" x14ac:dyDescent="0.3">
      <c r="E40" s="26" t="s">
        <v>25</v>
      </c>
      <c r="F40" s="19">
        <v>1591000</v>
      </c>
      <c r="G40" s="19">
        <v>2874000</v>
      </c>
      <c r="H40" s="19">
        <v>2406000</v>
      </c>
    </row>
    <row r="41" spans="5:8" ht="14" x14ac:dyDescent="0.3">
      <c r="E41" s="29" t="s">
        <v>39</v>
      </c>
      <c r="F41" s="30">
        <f>+F32+F39</f>
        <v>1591000</v>
      </c>
      <c r="G41" s="30">
        <f>+G32+G39</f>
        <v>2874000</v>
      </c>
      <c r="H41" s="30">
        <f>+H32+H39</f>
        <v>2406000</v>
      </c>
    </row>
    <row r="42" spans="5:8" ht="14" x14ac:dyDescent="0.3">
      <c r="E42" s="29" t="s">
        <v>40</v>
      </c>
      <c r="F42" s="30">
        <f>+F30+F41</f>
        <v>321688000</v>
      </c>
      <c r="G42" s="30">
        <f>+G30+G41</f>
        <v>332247000</v>
      </c>
      <c r="H42" s="30">
        <f>+H30+H41</f>
        <v>342978000</v>
      </c>
    </row>
    <row r="43" spans="5:8" x14ac:dyDescent="0.25">
      <c r="F43" s="21"/>
      <c r="G43" s="21"/>
      <c r="H43" s="21"/>
    </row>
    <row r="44" spans="5:8" ht="13" x14ac:dyDescent="0.25">
      <c r="E44" s="2" t="s">
        <v>52</v>
      </c>
      <c r="F44" s="3"/>
      <c r="G44" s="3"/>
      <c r="H44" s="3"/>
    </row>
    <row r="45" spans="5:8" ht="13" x14ac:dyDescent="0.25">
      <c r="E45" s="2" t="s">
        <v>53</v>
      </c>
      <c r="F45" s="4">
        <f>SUM(F47+F53+F59+F65+F71+F77+F83+F89+F95+F101+F107+F113)</f>
        <v>13171000</v>
      </c>
      <c r="G45" s="4">
        <f>SUM(G47+G53+G59+G65+G71+G77+G83+G89+G95+G101+G107+G113)</f>
        <v>13790000</v>
      </c>
      <c r="H45" s="4">
        <f>SUM(H47+H53+H59+H65+H71+H77+H83+H89+H95+H101+H107+H113)</f>
        <v>14424000</v>
      </c>
    </row>
    <row r="46" spans="5:8" ht="13" x14ac:dyDescent="0.25">
      <c r="E46" s="5" t="s">
        <v>54</v>
      </c>
      <c r="F46" s="3"/>
      <c r="G46" s="3"/>
      <c r="H46" s="3"/>
    </row>
    <row r="47" spans="5:8" ht="13" x14ac:dyDescent="0.25">
      <c r="E47" s="2" t="s">
        <v>56</v>
      </c>
      <c r="F47" s="3">
        <f>SUM(F48:F51)</f>
        <v>13171000</v>
      </c>
      <c r="G47" s="3">
        <f>SUM(G48:G51)</f>
        <v>13790000</v>
      </c>
      <c r="H47" s="3">
        <f>SUM(H48:H51)</f>
        <v>14424000</v>
      </c>
    </row>
    <row r="48" spans="5:8" x14ac:dyDescent="0.25">
      <c r="E48" s="6" t="s">
        <v>57</v>
      </c>
      <c r="F48" s="7"/>
      <c r="G48" s="8"/>
      <c r="H48" s="9"/>
    </row>
    <row r="49" spans="5:8" x14ac:dyDescent="0.25">
      <c r="E49" s="6" t="s">
        <v>58</v>
      </c>
      <c r="F49" s="10">
        <v>13171000</v>
      </c>
      <c r="G49" s="11">
        <v>13790000</v>
      </c>
      <c r="H49" s="12">
        <v>14424000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59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6" t="s">
        <v>60</v>
      </c>
      <c r="F54" s="7"/>
      <c r="G54" s="8"/>
      <c r="H54" s="9"/>
    </row>
    <row r="55" spans="5:8" x14ac:dyDescent="0.25">
      <c r="E55" s="6" t="s">
        <v>61</v>
      </c>
      <c r="F55" s="10"/>
      <c r="G55" s="11"/>
      <c r="H55" s="12"/>
    </row>
    <row r="56" spans="5:8" x14ac:dyDescent="0.25">
      <c r="E56" s="6" t="s">
        <v>62</v>
      </c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 t="s">
        <v>63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x14ac:dyDescent="0.25">
      <c r="E60" s="6" t="s">
        <v>64</v>
      </c>
      <c r="F60" s="7"/>
      <c r="G60" s="8"/>
      <c r="H60" s="9"/>
    </row>
    <row r="61" spans="5:8" x14ac:dyDescent="0.25">
      <c r="E61" s="6" t="s">
        <v>69</v>
      </c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 t="s">
        <v>65</v>
      </c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 t="s">
        <v>66</v>
      </c>
      <c r="F66" s="7"/>
      <c r="G66" s="8"/>
      <c r="H66" s="9"/>
    </row>
    <row r="67" spans="5:8" x14ac:dyDescent="0.25">
      <c r="E67" s="6" t="s">
        <v>67</v>
      </c>
      <c r="F67" s="10"/>
      <c r="G67" s="11"/>
      <c r="H67" s="12"/>
    </row>
    <row r="68" spans="5:8" x14ac:dyDescent="0.25">
      <c r="E68" s="6" t="s">
        <v>68</v>
      </c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55</v>
      </c>
      <c r="F118" s="18">
        <f>SUM(F45)</f>
        <v>13171000</v>
      </c>
      <c r="G118" s="18">
        <f>SUM(G45)</f>
        <v>13790000</v>
      </c>
      <c r="H118" s="18">
        <f>SUM(H45)</f>
        <v>14424000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:H250"/>
  <sheetViews>
    <sheetView showGridLines="0" topLeftCell="A31" zoomScale="70" zoomScaleNormal="70" workbookViewId="0">
      <selection activeCell="F55" sqref="F5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244123000</v>
      </c>
      <c r="G5" s="3">
        <v>250687000</v>
      </c>
      <c r="H5" s="3">
        <v>256817000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67278000</v>
      </c>
      <c r="G7" s="4">
        <f>SUM(G8:G19)</f>
        <v>65281000</v>
      </c>
      <c r="H7" s="4">
        <f>SUM(H8:H19)</f>
        <v>54401000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>
        <v>64367000</v>
      </c>
      <c r="G12" s="19">
        <v>62240000</v>
      </c>
      <c r="H12" s="19">
        <v>51220000</v>
      </c>
    </row>
    <row r="13" spans="5:8" ht="13" x14ac:dyDescent="0.3">
      <c r="E13" s="26" t="s">
        <v>16</v>
      </c>
      <c r="F13" s="19">
        <v>2911000</v>
      </c>
      <c r="G13" s="19">
        <v>3041000</v>
      </c>
      <c r="H13" s="19">
        <v>3181000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2450000</v>
      </c>
      <c r="G20" s="3">
        <f>SUM(G21:G29)</f>
        <v>5300000</v>
      </c>
      <c r="H20" s="3">
        <f>SUM(H21:H29)</f>
        <v>6500000</v>
      </c>
    </row>
    <row r="21" spans="5:8" ht="13" x14ac:dyDescent="0.3">
      <c r="E21" s="26" t="s">
        <v>24</v>
      </c>
      <c r="F21" s="19">
        <v>1200000</v>
      </c>
      <c r="G21" s="19">
        <v>1300000</v>
      </c>
      <c r="H21" s="19">
        <v>1500000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1250000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>
        <v>4000000</v>
      </c>
      <c r="H26" s="11">
        <v>5000000</v>
      </c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313851000</v>
      </c>
      <c r="G30" s="18">
        <f>+G5+G6+G7+G20</f>
        <v>321268000</v>
      </c>
      <c r="H30" s="18">
        <f>+H5+H6+H7+H20</f>
        <v>317718000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100000</v>
      </c>
      <c r="G32" s="3">
        <f>SUM(G33:G38)</f>
        <v>100000</v>
      </c>
      <c r="H32" s="3">
        <f>SUM(H33:H38)</f>
        <v>100000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>
        <v>100000</v>
      </c>
      <c r="G35" s="11">
        <v>100000</v>
      </c>
      <c r="H35" s="11">
        <v>100000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3726000</v>
      </c>
      <c r="G39" s="3">
        <f>SUM(G40:G40)</f>
        <v>4034000</v>
      </c>
      <c r="H39" s="3">
        <f>SUM(H40:H40)</f>
        <v>2406000</v>
      </c>
    </row>
    <row r="40" spans="5:8" ht="13" x14ac:dyDescent="0.3">
      <c r="E40" s="26" t="s">
        <v>25</v>
      </c>
      <c r="F40" s="19">
        <v>3726000</v>
      </c>
      <c r="G40" s="19">
        <v>4034000</v>
      </c>
      <c r="H40" s="19">
        <v>2406000</v>
      </c>
    </row>
    <row r="41" spans="5:8" ht="14" x14ac:dyDescent="0.3">
      <c r="E41" s="29" t="s">
        <v>39</v>
      </c>
      <c r="F41" s="30">
        <f>+F32+F39</f>
        <v>3826000</v>
      </c>
      <c r="G41" s="30">
        <f>+G32+G39</f>
        <v>4134000</v>
      </c>
      <c r="H41" s="30">
        <f>+H32+H39</f>
        <v>2506000</v>
      </c>
    </row>
    <row r="42" spans="5:8" ht="14" x14ac:dyDescent="0.3">
      <c r="E42" s="29" t="s">
        <v>40</v>
      </c>
      <c r="F42" s="30">
        <f>+F30+F41</f>
        <v>317677000</v>
      </c>
      <c r="G42" s="30">
        <f>+G30+G41</f>
        <v>325402000</v>
      </c>
      <c r="H42" s="30">
        <f>+H30+H41</f>
        <v>320224000</v>
      </c>
    </row>
    <row r="43" spans="5:8" x14ac:dyDescent="0.25">
      <c r="F43" s="21"/>
      <c r="G43" s="21"/>
      <c r="H43" s="21"/>
    </row>
    <row r="44" spans="5:8" ht="13" x14ac:dyDescent="0.25">
      <c r="E44" s="2" t="s">
        <v>52</v>
      </c>
      <c r="F44" s="3"/>
      <c r="G44" s="3"/>
      <c r="H44" s="3"/>
    </row>
    <row r="45" spans="5:8" ht="13" x14ac:dyDescent="0.25">
      <c r="E45" s="2" t="s">
        <v>53</v>
      </c>
      <c r="F45" s="4">
        <f>SUM(F47+F53+F59+F65+F71+F77+F83+F89+F95+F101+F107+F113)</f>
        <v>16668000</v>
      </c>
      <c r="G45" s="4">
        <f>SUM(G47+G53+G59+G65+G71+G77+G83+G89+G95+G101+G107+G113)</f>
        <v>13682000</v>
      </c>
      <c r="H45" s="4">
        <f>SUM(H47+H53+H59+H65+H71+H77+H83+H89+H95+H101+H107+H113)</f>
        <v>14311000</v>
      </c>
    </row>
    <row r="46" spans="5:8" ht="13" x14ac:dyDescent="0.25">
      <c r="E46" s="5" t="s">
        <v>54</v>
      </c>
      <c r="F46" s="3"/>
      <c r="G46" s="3"/>
      <c r="H46" s="3"/>
    </row>
    <row r="47" spans="5:8" ht="13" x14ac:dyDescent="0.25">
      <c r="E47" s="2" t="s">
        <v>56</v>
      </c>
      <c r="F47" s="3">
        <f>SUM(F48:F51)</f>
        <v>13068000</v>
      </c>
      <c r="G47" s="3">
        <f>SUM(G48:G51)</f>
        <v>13682000</v>
      </c>
      <c r="H47" s="3">
        <f>SUM(H48:H51)</f>
        <v>14311000</v>
      </c>
    </row>
    <row r="48" spans="5:8" x14ac:dyDescent="0.25">
      <c r="E48" s="6" t="s">
        <v>57</v>
      </c>
      <c r="F48" s="7"/>
      <c r="G48" s="8"/>
      <c r="H48" s="9"/>
    </row>
    <row r="49" spans="5:8" x14ac:dyDescent="0.25">
      <c r="E49" s="6" t="s">
        <v>58</v>
      </c>
      <c r="F49" s="10">
        <v>13068000</v>
      </c>
      <c r="G49" s="11">
        <v>13682000</v>
      </c>
      <c r="H49" s="12">
        <v>14311000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59</v>
      </c>
      <c r="F53" s="3">
        <f>SUM(F54:F57)</f>
        <v>3600000</v>
      </c>
      <c r="G53" s="3">
        <f>SUM(G54:G57)</f>
        <v>0</v>
      </c>
      <c r="H53" s="3">
        <f>SUM(H54:H57)</f>
        <v>0</v>
      </c>
    </row>
    <row r="54" spans="5:8" x14ac:dyDescent="0.25">
      <c r="E54" s="6" t="s">
        <v>60</v>
      </c>
      <c r="F54" s="7">
        <v>3600000</v>
      </c>
      <c r="G54" s="8"/>
      <c r="H54" s="9"/>
    </row>
    <row r="55" spans="5:8" x14ac:dyDescent="0.25">
      <c r="E55" s="6" t="s">
        <v>61</v>
      </c>
      <c r="F55" s="10"/>
      <c r="G55" s="11"/>
      <c r="H55" s="12"/>
    </row>
    <row r="56" spans="5:8" x14ac:dyDescent="0.25">
      <c r="E56" s="6" t="s">
        <v>62</v>
      </c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 t="s">
        <v>63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x14ac:dyDescent="0.25">
      <c r="E60" s="6" t="s">
        <v>64</v>
      </c>
      <c r="F60" s="7"/>
      <c r="G60" s="8"/>
      <c r="H60" s="9"/>
    </row>
    <row r="61" spans="5:8" x14ac:dyDescent="0.25">
      <c r="E61" s="6" t="s">
        <v>69</v>
      </c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 t="s">
        <v>65</v>
      </c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 t="s">
        <v>66</v>
      </c>
      <c r="F66" s="7"/>
      <c r="G66" s="8"/>
      <c r="H66" s="9"/>
    </row>
    <row r="67" spans="5:8" x14ac:dyDescent="0.25">
      <c r="E67" s="6" t="s">
        <v>67</v>
      </c>
      <c r="F67" s="10"/>
      <c r="G67" s="11"/>
      <c r="H67" s="12"/>
    </row>
    <row r="68" spans="5:8" x14ac:dyDescent="0.25">
      <c r="E68" s="6" t="s">
        <v>68</v>
      </c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55</v>
      </c>
      <c r="F118" s="18">
        <f>SUM(F45)</f>
        <v>16668000</v>
      </c>
      <c r="G118" s="18">
        <f>SUM(G45)</f>
        <v>13682000</v>
      </c>
      <c r="H118" s="18">
        <f>SUM(H45)</f>
        <v>14311000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1:H250"/>
  <sheetViews>
    <sheetView showGridLines="0" zoomScale="70" zoomScaleNormal="70" workbookViewId="0">
      <selection activeCell="I67" sqref="I67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43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5534652000</v>
      </c>
      <c r="G5" s="3">
        <v>5971405000</v>
      </c>
      <c r="H5" s="3">
        <v>6449217000</v>
      </c>
    </row>
    <row r="6" spans="5:8" ht="13" x14ac:dyDescent="0.3">
      <c r="E6" s="25" t="s">
        <v>9</v>
      </c>
      <c r="F6" s="3">
        <v>1826784000</v>
      </c>
      <c r="G6" s="3"/>
      <c r="H6" s="3"/>
    </row>
    <row r="7" spans="5:8" ht="14" x14ac:dyDescent="0.3">
      <c r="E7" s="23" t="s">
        <v>10</v>
      </c>
      <c r="F7" s="4">
        <f>SUM(F8:F19)</f>
        <v>3086403000</v>
      </c>
      <c r="G7" s="4">
        <f>SUM(G8:G19)</f>
        <v>3045174000</v>
      </c>
      <c r="H7" s="4">
        <f>SUM(H8:H19)</f>
        <v>3368510000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>
        <v>1383500000</v>
      </c>
      <c r="G9" s="11">
        <v>1445207000</v>
      </c>
      <c r="H9" s="11">
        <v>1712433000</v>
      </c>
    </row>
    <row r="10" spans="5:8" ht="13" x14ac:dyDescent="0.3">
      <c r="E10" s="26" t="s">
        <v>13</v>
      </c>
      <c r="F10" s="19">
        <v>749530000</v>
      </c>
      <c r="G10" s="19">
        <v>735260000</v>
      </c>
      <c r="H10" s="19">
        <v>712525000</v>
      </c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>
        <v>165945000</v>
      </c>
      <c r="G12" s="19">
        <v>42000000</v>
      </c>
      <c r="H12" s="19">
        <v>83155000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>
        <v>787428000</v>
      </c>
      <c r="G19" s="11">
        <v>822707000</v>
      </c>
      <c r="H19" s="11">
        <v>860397000</v>
      </c>
    </row>
    <row r="20" spans="5:8" ht="14" x14ac:dyDescent="0.3">
      <c r="E20" s="23" t="s">
        <v>23</v>
      </c>
      <c r="F20" s="3">
        <f>SUM(F21:F29)</f>
        <v>130046000</v>
      </c>
      <c r="G20" s="3">
        <f>SUM(G21:G29)</f>
        <v>107432000</v>
      </c>
      <c r="H20" s="3">
        <f>SUM(H21:H29)</f>
        <v>108607000</v>
      </c>
    </row>
    <row r="21" spans="5:8" ht="13" x14ac:dyDescent="0.3">
      <c r="E21" s="26" t="s">
        <v>24</v>
      </c>
      <c r="F21" s="19">
        <v>1000000</v>
      </c>
      <c r="G21" s="19">
        <v>1000000</v>
      </c>
      <c r="H21" s="19">
        <v>1200000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9920000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7000000</v>
      </c>
      <c r="G26" s="11">
        <v>7000000</v>
      </c>
      <c r="H26" s="11">
        <v>8500000</v>
      </c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>
        <v>112126000</v>
      </c>
      <c r="G28" s="19">
        <v>99432000</v>
      </c>
      <c r="H28" s="19">
        <v>98907000</v>
      </c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10577885000</v>
      </c>
      <c r="G30" s="18">
        <f>+G5+G6+G7+G20</f>
        <v>9124011000</v>
      </c>
      <c r="H30" s="18">
        <f>+H5+H6+H7+H20</f>
        <v>9926334000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30030000</v>
      </c>
      <c r="G32" s="3">
        <f>SUM(G33:G38)</f>
        <v>25944000</v>
      </c>
      <c r="H32" s="3">
        <f>SUM(H33:H38)</f>
        <v>35391000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24030000</v>
      </c>
      <c r="G34" s="11">
        <v>17944000</v>
      </c>
      <c r="H34" s="11">
        <v>27391000</v>
      </c>
    </row>
    <row r="35" spans="5:8" ht="13" x14ac:dyDescent="0.3">
      <c r="E35" s="26" t="s">
        <v>37</v>
      </c>
      <c r="F35" s="11">
        <v>6000000</v>
      </c>
      <c r="G35" s="11">
        <v>8000000</v>
      </c>
      <c r="H35" s="11">
        <v>8000000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1260000</v>
      </c>
      <c r="G39" s="3">
        <f>SUM(G40:G40)</f>
        <v>1457000</v>
      </c>
      <c r="H39" s="3">
        <f>SUM(H40:H40)</f>
        <v>2406000</v>
      </c>
    </row>
    <row r="40" spans="5:8" ht="13" x14ac:dyDescent="0.3">
      <c r="E40" s="26" t="s">
        <v>25</v>
      </c>
      <c r="F40" s="19">
        <v>1260000</v>
      </c>
      <c r="G40" s="19">
        <v>1457000</v>
      </c>
      <c r="H40" s="19">
        <v>2406000</v>
      </c>
    </row>
    <row r="41" spans="5:8" ht="14" x14ac:dyDescent="0.3">
      <c r="E41" s="29" t="s">
        <v>39</v>
      </c>
      <c r="F41" s="30">
        <f>+F32+F39</f>
        <v>31290000</v>
      </c>
      <c r="G41" s="30">
        <f>+G32+G39</f>
        <v>27401000</v>
      </c>
      <c r="H41" s="30">
        <f>+H32+H39</f>
        <v>37797000</v>
      </c>
    </row>
    <row r="42" spans="5:8" ht="14" x14ac:dyDescent="0.3">
      <c r="E42" s="29" t="s">
        <v>40</v>
      </c>
      <c r="F42" s="30">
        <f>+F30+F41</f>
        <v>10609175000</v>
      </c>
      <c r="G42" s="30">
        <f>+G30+G41</f>
        <v>9151412000</v>
      </c>
      <c r="H42" s="30">
        <f>+H30+H41</f>
        <v>9964131000</v>
      </c>
    </row>
    <row r="43" spans="5:8" x14ac:dyDescent="0.25">
      <c r="F43" s="21"/>
      <c r="G43" s="21"/>
      <c r="H43" s="21"/>
    </row>
    <row r="44" spans="5:8" ht="13" x14ac:dyDescent="0.25">
      <c r="E44" s="2" t="s">
        <v>52</v>
      </c>
      <c r="F44" s="3"/>
      <c r="G44" s="3"/>
      <c r="H44" s="3"/>
    </row>
    <row r="45" spans="5:8" ht="13" x14ac:dyDescent="0.25">
      <c r="E45" s="2" t="s">
        <v>53</v>
      </c>
      <c r="F45" s="4">
        <f>SUM(F47+F53+F59+F65+F71+F77+F83+F89+F95+F101+F107+F113)</f>
        <v>231821000</v>
      </c>
      <c r="G45" s="4">
        <f>SUM(G47+G53+G59+G65+G71+G77+G83+G89+G95+G101+G107+G113)</f>
        <v>242332000</v>
      </c>
      <c r="H45" s="4">
        <f>SUM(H47+H53+H59+H65+H71+H77+H83+H89+H95+H101+H107+H113)</f>
        <v>253064000</v>
      </c>
    </row>
    <row r="46" spans="5:8" ht="13" x14ac:dyDescent="0.25">
      <c r="E46" s="5" t="s">
        <v>54</v>
      </c>
      <c r="F46" s="3"/>
      <c r="G46" s="3"/>
      <c r="H46" s="3"/>
    </row>
    <row r="47" spans="5:8" ht="13" x14ac:dyDescent="0.25">
      <c r="E47" s="2" t="s">
        <v>56</v>
      </c>
      <c r="F47" s="3">
        <f>SUM(F48:F51)</f>
        <v>208469000</v>
      </c>
      <c r="G47" s="3">
        <f>SUM(G48:G51)</f>
        <v>218080000</v>
      </c>
      <c r="H47" s="3">
        <f>SUM(H48:H51)</f>
        <v>228112000</v>
      </c>
    </row>
    <row r="48" spans="5:8" x14ac:dyDescent="0.25">
      <c r="E48" s="6" t="s">
        <v>57</v>
      </c>
      <c r="F48" s="7">
        <v>187770000</v>
      </c>
      <c r="G48" s="8">
        <v>196408000</v>
      </c>
      <c r="H48" s="9">
        <v>205443000</v>
      </c>
    </row>
    <row r="49" spans="5:8" x14ac:dyDescent="0.25">
      <c r="E49" s="6" t="s">
        <v>58</v>
      </c>
      <c r="F49" s="10">
        <v>20699000</v>
      </c>
      <c r="G49" s="11">
        <v>21672000</v>
      </c>
      <c r="H49" s="12">
        <v>22669000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59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6" t="s">
        <v>60</v>
      </c>
      <c r="F54" s="7"/>
      <c r="G54" s="8"/>
      <c r="H54" s="9"/>
    </row>
    <row r="55" spans="5:8" x14ac:dyDescent="0.25">
      <c r="E55" s="6" t="s">
        <v>61</v>
      </c>
      <c r="F55" s="10"/>
      <c r="G55" s="11"/>
      <c r="H55" s="12"/>
    </row>
    <row r="56" spans="5:8" x14ac:dyDescent="0.25">
      <c r="E56" s="6" t="s">
        <v>62</v>
      </c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 t="s">
        <v>63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x14ac:dyDescent="0.25">
      <c r="E60" s="6" t="s">
        <v>64</v>
      </c>
      <c r="F60" s="7"/>
      <c r="G60" s="8"/>
      <c r="H60" s="9"/>
    </row>
    <row r="61" spans="5:8" x14ac:dyDescent="0.25">
      <c r="E61" s="6" t="s">
        <v>69</v>
      </c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 t="s">
        <v>65</v>
      </c>
      <c r="F65" s="3">
        <f>SUM(F66:F69)</f>
        <v>23352000</v>
      </c>
      <c r="G65" s="3">
        <f>SUM(G66:G69)</f>
        <v>24252000</v>
      </c>
      <c r="H65" s="3">
        <f>SUM(H66:H69)</f>
        <v>24952000</v>
      </c>
    </row>
    <row r="66" spans="5:8" x14ac:dyDescent="0.25">
      <c r="E66" s="6" t="s">
        <v>66</v>
      </c>
      <c r="F66" s="7">
        <v>13600000</v>
      </c>
      <c r="G66" s="8">
        <v>14000000</v>
      </c>
      <c r="H66" s="9">
        <v>14200000</v>
      </c>
    </row>
    <row r="67" spans="5:8" x14ac:dyDescent="0.25">
      <c r="E67" s="6" t="s">
        <v>67</v>
      </c>
      <c r="F67" s="10">
        <v>9752000</v>
      </c>
      <c r="G67" s="11">
        <v>10252000</v>
      </c>
      <c r="H67" s="12">
        <v>10752000</v>
      </c>
    </row>
    <row r="68" spans="5:8" x14ac:dyDescent="0.25">
      <c r="E68" s="6" t="s">
        <v>68</v>
      </c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55</v>
      </c>
      <c r="F118" s="18">
        <f>SUM(F45)</f>
        <v>231821000</v>
      </c>
      <c r="G118" s="18">
        <f>SUM(G45)</f>
        <v>242332000</v>
      </c>
      <c r="H118" s="18">
        <f>SUM(H45)</f>
        <v>253064000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E1:H250"/>
  <sheetViews>
    <sheetView showGridLines="0" zoomScale="70" zoomScaleNormal="70" workbookViewId="0">
      <selection activeCell="H67" sqref="H67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44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1142879000</v>
      </c>
      <c r="G5" s="3">
        <v>1225804000</v>
      </c>
      <c r="H5" s="3">
        <v>1314392000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165793000</v>
      </c>
      <c r="G7" s="4">
        <f>SUM(G8:G19)</f>
        <v>224254000</v>
      </c>
      <c r="H7" s="4">
        <f>SUM(H8:H19)</f>
        <v>244149000</v>
      </c>
    </row>
    <row r="8" spans="5:8" ht="13" x14ac:dyDescent="0.3">
      <c r="E8" s="26" t="s">
        <v>11</v>
      </c>
      <c r="F8" s="11">
        <v>160793000</v>
      </c>
      <c r="G8" s="11">
        <v>209254000</v>
      </c>
      <c r="H8" s="11">
        <v>228149000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14000000</v>
      </c>
      <c r="H11" s="11">
        <v>14000000</v>
      </c>
    </row>
    <row r="12" spans="5:8" ht="13" x14ac:dyDescent="0.3">
      <c r="E12" s="26" t="s">
        <v>15</v>
      </c>
      <c r="F12" s="19">
        <v>5000000</v>
      </c>
      <c r="G12" s="19">
        <v>1000000</v>
      </c>
      <c r="H12" s="19">
        <v>2000000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11369000</v>
      </c>
      <c r="G20" s="3">
        <f>SUM(G21:G29)</f>
        <v>7260000</v>
      </c>
      <c r="H20" s="3">
        <f>SUM(H21:H29)</f>
        <v>2200000</v>
      </c>
    </row>
    <row r="21" spans="5:8" ht="13" x14ac:dyDescent="0.3">
      <c r="E21" s="26" t="s">
        <v>24</v>
      </c>
      <c r="F21" s="19">
        <v>2000000</v>
      </c>
      <c r="G21" s="19">
        <v>2000000</v>
      </c>
      <c r="H21" s="19">
        <v>2200000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3869000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5500000</v>
      </c>
      <c r="G26" s="11">
        <v>5260000</v>
      </c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1320041000</v>
      </c>
      <c r="G30" s="18">
        <f>+G5+G6+G7+G20</f>
        <v>1457318000</v>
      </c>
      <c r="H30" s="18">
        <f>+H5+H6+H7+H20</f>
        <v>1560741000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595319000</v>
      </c>
      <c r="G32" s="3">
        <f>SUM(G33:G38)</f>
        <v>626506000</v>
      </c>
      <c r="H32" s="3">
        <f>SUM(H33:H38)</f>
        <v>661569000</v>
      </c>
    </row>
    <row r="33" spans="5:8" ht="13" x14ac:dyDescent="0.3">
      <c r="E33" s="26" t="s">
        <v>18</v>
      </c>
      <c r="F33" s="11">
        <v>556863000</v>
      </c>
      <c r="G33" s="11">
        <v>615037000</v>
      </c>
      <c r="H33" s="11">
        <v>661215000</v>
      </c>
    </row>
    <row r="34" spans="5:8" ht="13" x14ac:dyDescent="0.3">
      <c r="E34" s="26" t="s">
        <v>36</v>
      </c>
      <c r="F34" s="11">
        <v>47000</v>
      </c>
      <c r="G34" s="11">
        <v>11369000</v>
      </c>
      <c r="H34" s="11">
        <v>254000</v>
      </c>
    </row>
    <row r="35" spans="5:8" ht="13" x14ac:dyDescent="0.3">
      <c r="E35" s="26" t="s">
        <v>37</v>
      </c>
      <c r="F35" s="11">
        <v>100000</v>
      </c>
      <c r="G35" s="11">
        <v>100000</v>
      </c>
      <c r="H35" s="11">
        <v>100000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>
        <v>38309000</v>
      </c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595319000</v>
      </c>
      <c r="G41" s="30">
        <f>+G32+G39</f>
        <v>626506000</v>
      </c>
      <c r="H41" s="30">
        <f>+H32+H39</f>
        <v>661569000</v>
      </c>
    </row>
    <row r="42" spans="5:8" ht="14" x14ac:dyDescent="0.3">
      <c r="E42" s="29" t="s">
        <v>40</v>
      </c>
      <c r="F42" s="30">
        <f>+F30+F41</f>
        <v>1915360000</v>
      </c>
      <c r="G42" s="30">
        <f>+G30+G41</f>
        <v>2083824000</v>
      </c>
      <c r="H42" s="30">
        <f>+H30+H41</f>
        <v>2222310000</v>
      </c>
    </row>
    <row r="43" spans="5:8" x14ac:dyDescent="0.25">
      <c r="F43" s="21"/>
      <c r="G43" s="21"/>
      <c r="H43" s="21"/>
    </row>
    <row r="44" spans="5:8" ht="13" x14ac:dyDescent="0.25">
      <c r="E44" s="2" t="s">
        <v>52</v>
      </c>
      <c r="F44" s="3"/>
      <c r="G44" s="3"/>
      <c r="H44" s="3"/>
    </row>
    <row r="45" spans="5:8" ht="13" x14ac:dyDescent="0.25">
      <c r="E45" s="2" t="s">
        <v>53</v>
      </c>
      <c r="F45" s="4">
        <f>SUM(F47+F53+F59+F65+F71+F77+F83+F89+F95+F101+F107+F113)</f>
        <v>20895000</v>
      </c>
      <c r="G45" s="4">
        <f>SUM(G47+G53+G59+G65+G71+G77+G83+G89+G95+G101+G107+G113)</f>
        <v>21195000</v>
      </c>
      <c r="H45" s="4">
        <f>SUM(H47+H53+H59+H65+H71+H77+H83+H89+H95+H101+H107+H113)</f>
        <v>22095000</v>
      </c>
    </row>
    <row r="46" spans="5:8" ht="13" x14ac:dyDescent="0.25">
      <c r="E46" s="5" t="s">
        <v>54</v>
      </c>
      <c r="F46" s="3"/>
      <c r="G46" s="3"/>
      <c r="H46" s="3"/>
    </row>
    <row r="47" spans="5:8" ht="13" x14ac:dyDescent="0.25">
      <c r="E47" s="2" t="s">
        <v>56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57</v>
      </c>
      <c r="F48" s="7"/>
      <c r="G48" s="8"/>
      <c r="H48" s="9"/>
    </row>
    <row r="49" spans="5:8" x14ac:dyDescent="0.25">
      <c r="E49" s="6" t="s">
        <v>58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59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6" t="s">
        <v>60</v>
      </c>
      <c r="F54" s="7"/>
      <c r="G54" s="8"/>
      <c r="H54" s="9"/>
    </row>
    <row r="55" spans="5:8" x14ac:dyDescent="0.25">
      <c r="E55" s="6" t="s">
        <v>61</v>
      </c>
      <c r="F55" s="10"/>
      <c r="G55" s="11"/>
      <c r="H55" s="12"/>
    </row>
    <row r="56" spans="5:8" x14ac:dyDescent="0.25">
      <c r="E56" s="6" t="s">
        <v>62</v>
      </c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 t="s">
        <v>63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x14ac:dyDescent="0.25">
      <c r="E60" s="6" t="s">
        <v>64</v>
      </c>
      <c r="F60" s="7"/>
      <c r="G60" s="8"/>
      <c r="H60" s="9"/>
    </row>
    <row r="61" spans="5:8" x14ac:dyDescent="0.25">
      <c r="E61" s="6" t="s">
        <v>69</v>
      </c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 t="s">
        <v>65</v>
      </c>
      <c r="F65" s="3">
        <f>SUM(F66:F69)</f>
        <v>20895000</v>
      </c>
      <c r="G65" s="3">
        <f>SUM(G66:G69)</f>
        <v>21195000</v>
      </c>
      <c r="H65" s="3">
        <f>SUM(H66:H69)</f>
        <v>22095000</v>
      </c>
    </row>
    <row r="66" spans="5:8" x14ac:dyDescent="0.25">
      <c r="E66" s="6" t="s">
        <v>66</v>
      </c>
      <c r="F66" s="7">
        <v>12500000</v>
      </c>
      <c r="G66" s="8">
        <v>12500000</v>
      </c>
      <c r="H66" s="9">
        <v>13000000</v>
      </c>
    </row>
    <row r="67" spans="5:8" x14ac:dyDescent="0.25">
      <c r="E67" s="6" t="s">
        <v>67</v>
      </c>
      <c r="F67" s="10">
        <v>8395000</v>
      </c>
      <c r="G67" s="11">
        <v>8695000</v>
      </c>
      <c r="H67" s="12">
        <v>9095000</v>
      </c>
    </row>
    <row r="68" spans="5:8" x14ac:dyDescent="0.25">
      <c r="E68" s="6" t="s">
        <v>68</v>
      </c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55</v>
      </c>
      <c r="F118" s="18">
        <f>SUM(F45)</f>
        <v>20895000</v>
      </c>
      <c r="G118" s="18">
        <f>SUM(G45)</f>
        <v>21195000</v>
      </c>
      <c r="H118" s="18">
        <f>SUM(H45)</f>
        <v>22095000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1:H250"/>
  <sheetViews>
    <sheetView showGridLines="0" zoomScale="70" zoomScaleNormal="70" workbookViewId="0">
      <selection activeCell="H67" sqref="H67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45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172049000</v>
      </c>
      <c r="G5" s="3">
        <v>185364000</v>
      </c>
      <c r="H5" s="3">
        <v>199912000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118952000</v>
      </c>
      <c r="G7" s="4">
        <f>SUM(G8:G19)</f>
        <v>86130000</v>
      </c>
      <c r="H7" s="4">
        <f>SUM(H8:H19)</f>
        <v>81683000</v>
      </c>
    </row>
    <row r="8" spans="5:8" ht="13" x14ac:dyDescent="0.3">
      <c r="E8" s="26" t="s">
        <v>11</v>
      </c>
      <c r="F8" s="11">
        <v>46465000</v>
      </c>
      <c r="G8" s="11">
        <v>38111000</v>
      </c>
      <c r="H8" s="11">
        <v>41174000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29888000</v>
      </c>
      <c r="G11" s="11">
        <v>16500000</v>
      </c>
      <c r="H11" s="11">
        <v>17000000</v>
      </c>
    </row>
    <row r="12" spans="5:8" ht="13" x14ac:dyDescent="0.3">
      <c r="E12" s="26" t="s">
        <v>15</v>
      </c>
      <c r="F12" s="19">
        <v>10000000</v>
      </c>
      <c r="G12" s="19">
        <v>10000000</v>
      </c>
      <c r="H12" s="19">
        <v>1000000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32599000</v>
      </c>
      <c r="G16" s="11">
        <v>21519000</v>
      </c>
      <c r="H16" s="11">
        <v>22509000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3419000</v>
      </c>
      <c r="G20" s="3">
        <f>SUM(G21:G29)</f>
        <v>6000000</v>
      </c>
      <c r="H20" s="3">
        <f>SUM(H21:H29)</f>
        <v>6200000</v>
      </c>
    </row>
    <row r="21" spans="5:8" ht="13" x14ac:dyDescent="0.3">
      <c r="E21" s="26" t="s">
        <v>24</v>
      </c>
      <c r="F21" s="19">
        <v>1800000</v>
      </c>
      <c r="G21" s="19">
        <v>2000000</v>
      </c>
      <c r="H21" s="19">
        <v>2200000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1619000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>
        <v>4000000</v>
      </c>
      <c r="H26" s="11">
        <v>4000000</v>
      </c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294420000</v>
      </c>
      <c r="G30" s="18">
        <f>+G5+G6+G7+G20</f>
        <v>277494000</v>
      </c>
      <c r="H30" s="18">
        <f>+H5+H6+H7+H20</f>
        <v>287795000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94100000</v>
      </c>
      <c r="G32" s="3">
        <f>SUM(G33:G38)</f>
        <v>85100000</v>
      </c>
      <c r="H32" s="3">
        <f>SUM(H33:H38)</f>
        <v>100000</v>
      </c>
    </row>
    <row r="33" spans="5:8" ht="13" x14ac:dyDescent="0.3">
      <c r="E33" s="26" t="s">
        <v>18</v>
      </c>
      <c r="F33" s="11">
        <v>94000000</v>
      </c>
      <c r="G33" s="11">
        <v>85000000</v>
      </c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>
        <v>100000</v>
      </c>
      <c r="G35" s="11">
        <v>100000</v>
      </c>
      <c r="H35" s="11">
        <v>100000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94100000</v>
      </c>
      <c r="G41" s="30">
        <f>+G32+G39</f>
        <v>85100000</v>
      </c>
      <c r="H41" s="30">
        <f>+H32+H39</f>
        <v>100000</v>
      </c>
    </row>
    <row r="42" spans="5:8" ht="14" x14ac:dyDescent="0.3">
      <c r="E42" s="29" t="s">
        <v>40</v>
      </c>
      <c r="F42" s="30">
        <f>+F30+F41</f>
        <v>388520000</v>
      </c>
      <c r="G42" s="30">
        <f>+G30+G41</f>
        <v>362594000</v>
      </c>
      <c r="H42" s="30">
        <f>+H30+H41</f>
        <v>287895000</v>
      </c>
    </row>
    <row r="43" spans="5:8" x14ac:dyDescent="0.25">
      <c r="F43" s="21"/>
      <c r="G43" s="21"/>
      <c r="H43" s="21"/>
    </row>
    <row r="44" spans="5:8" ht="13" x14ac:dyDescent="0.25">
      <c r="E44" s="2" t="s">
        <v>52</v>
      </c>
      <c r="F44" s="3"/>
      <c r="G44" s="3"/>
      <c r="H44" s="3"/>
    </row>
    <row r="45" spans="5:8" ht="13" x14ac:dyDescent="0.25">
      <c r="E45" s="2" t="s">
        <v>53</v>
      </c>
      <c r="F45" s="4">
        <f>SUM(F47+F53+F59+F65+F71+F77+F83+F89+F95+F101+F107+F113)</f>
        <v>23272000</v>
      </c>
      <c r="G45" s="4">
        <f>SUM(G47+G53+G59+G65+G71+G77+G83+G89+G95+G101+G107+G113)</f>
        <v>21372000</v>
      </c>
      <c r="H45" s="4">
        <f>SUM(H47+H53+H59+H65+H71+H77+H83+H89+H95+H101+H107+H113)</f>
        <v>22172000</v>
      </c>
    </row>
    <row r="46" spans="5:8" ht="13" x14ac:dyDescent="0.25">
      <c r="E46" s="5" t="s">
        <v>54</v>
      </c>
      <c r="F46" s="3"/>
      <c r="G46" s="3"/>
      <c r="H46" s="3"/>
    </row>
    <row r="47" spans="5:8" ht="13" x14ac:dyDescent="0.25">
      <c r="E47" s="2" t="s">
        <v>56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57</v>
      </c>
      <c r="F48" s="7"/>
      <c r="G48" s="8"/>
      <c r="H48" s="9"/>
    </row>
    <row r="49" spans="5:8" x14ac:dyDescent="0.25">
      <c r="E49" s="6" t="s">
        <v>58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59</v>
      </c>
      <c r="F53" s="3">
        <f>SUM(F54:F57)</f>
        <v>2200000</v>
      </c>
      <c r="G53" s="3">
        <f>SUM(G54:G57)</f>
        <v>0</v>
      </c>
      <c r="H53" s="3">
        <f>SUM(H54:H57)</f>
        <v>0</v>
      </c>
    </row>
    <row r="54" spans="5:8" x14ac:dyDescent="0.25">
      <c r="E54" s="6" t="s">
        <v>60</v>
      </c>
      <c r="F54" s="7">
        <v>2200000</v>
      </c>
      <c r="G54" s="8"/>
      <c r="H54" s="9"/>
    </row>
    <row r="55" spans="5:8" x14ac:dyDescent="0.25">
      <c r="E55" s="6" t="s">
        <v>61</v>
      </c>
      <c r="F55" s="10"/>
      <c r="G55" s="11"/>
      <c r="H55" s="12"/>
    </row>
    <row r="56" spans="5:8" x14ac:dyDescent="0.25">
      <c r="E56" s="6" t="s">
        <v>62</v>
      </c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 t="s">
        <v>63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x14ac:dyDescent="0.25">
      <c r="E60" s="6" t="s">
        <v>64</v>
      </c>
      <c r="F60" s="7"/>
      <c r="G60" s="8"/>
      <c r="H60" s="9"/>
    </row>
    <row r="61" spans="5:8" x14ac:dyDescent="0.25">
      <c r="E61" s="6" t="s">
        <v>69</v>
      </c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 t="s">
        <v>65</v>
      </c>
      <c r="F65" s="3">
        <f>SUM(F66:F69)</f>
        <v>21072000</v>
      </c>
      <c r="G65" s="3">
        <f>SUM(G66:G69)</f>
        <v>21372000</v>
      </c>
      <c r="H65" s="3">
        <f>SUM(H66:H69)</f>
        <v>22172000</v>
      </c>
    </row>
    <row r="66" spans="5:8" x14ac:dyDescent="0.25">
      <c r="E66" s="6" t="s">
        <v>66</v>
      </c>
      <c r="F66" s="7">
        <v>12800000</v>
      </c>
      <c r="G66" s="8">
        <v>12800000</v>
      </c>
      <c r="H66" s="9">
        <v>13200000</v>
      </c>
    </row>
    <row r="67" spans="5:8" x14ac:dyDescent="0.25">
      <c r="E67" s="6" t="s">
        <v>67</v>
      </c>
      <c r="F67" s="10">
        <v>8272000</v>
      </c>
      <c r="G67" s="11">
        <v>8572000</v>
      </c>
      <c r="H67" s="12">
        <v>8972000</v>
      </c>
    </row>
    <row r="68" spans="5:8" x14ac:dyDescent="0.25">
      <c r="E68" s="6" t="s">
        <v>68</v>
      </c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55</v>
      </c>
      <c r="F118" s="18">
        <f>SUM(F45)</f>
        <v>23272000</v>
      </c>
      <c r="G118" s="18">
        <f>SUM(G45)</f>
        <v>21372000</v>
      </c>
      <c r="H118" s="18">
        <f>SUM(H45)</f>
        <v>22172000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E1:H250"/>
  <sheetViews>
    <sheetView showGridLines="0" zoomScale="70" zoomScaleNormal="70" workbookViewId="0">
      <selection activeCell="G68" sqref="G68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46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217143000</v>
      </c>
      <c r="G5" s="3">
        <v>230183000</v>
      </c>
      <c r="H5" s="3">
        <v>243305000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87704000</v>
      </c>
      <c r="G7" s="4">
        <f>SUM(G8:G19)</f>
        <v>72874000</v>
      </c>
      <c r="H7" s="4">
        <f>SUM(H8:H19)</f>
        <v>76269000</v>
      </c>
    </row>
    <row r="8" spans="5:8" ht="13" x14ac:dyDescent="0.3">
      <c r="E8" s="26" t="s">
        <v>11</v>
      </c>
      <c r="F8" s="11">
        <v>40331000</v>
      </c>
      <c r="G8" s="11">
        <v>31656000</v>
      </c>
      <c r="H8" s="11">
        <v>34121000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23519000</v>
      </c>
      <c r="G11" s="11">
        <v>20000000</v>
      </c>
      <c r="H11" s="11">
        <v>20000000</v>
      </c>
    </row>
    <row r="12" spans="5:8" ht="13" x14ac:dyDescent="0.3">
      <c r="E12" s="26" t="s">
        <v>15</v>
      </c>
      <c r="F12" s="19">
        <v>4500000</v>
      </c>
      <c r="G12" s="19">
        <v>1000000</v>
      </c>
      <c r="H12" s="19">
        <v>1000000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19354000</v>
      </c>
      <c r="G16" s="11">
        <v>20218000</v>
      </c>
      <c r="H16" s="11">
        <v>21148000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7114000</v>
      </c>
      <c r="G20" s="3">
        <f>SUM(G21:G29)</f>
        <v>2000000</v>
      </c>
      <c r="H20" s="3">
        <f>SUM(H21:H29)</f>
        <v>6200000</v>
      </c>
    </row>
    <row r="21" spans="5:8" ht="13" x14ac:dyDescent="0.3">
      <c r="E21" s="26" t="s">
        <v>24</v>
      </c>
      <c r="F21" s="19">
        <v>1900000</v>
      </c>
      <c r="G21" s="19">
        <v>2000000</v>
      </c>
      <c r="H21" s="19">
        <v>2200000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1214000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4000000</v>
      </c>
      <c r="G26" s="11"/>
      <c r="H26" s="11">
        <v>4000000</v>
      </c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311961000</v>
      </c>
      <c r="G30" s="18">
        <f>+G5+G6+G7+G20</f>
        <v>305057000</v>
      </c>
      <c r="H30" s="18">
        <f>+H5+H6+H7+H20</f>
        <v>325774000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2000000</v>
      </c>
      <c r="G32" s="3">
        <f>SUM(G33:G38)</f>
        <v>100000</v>
      </c>
      <c r="H32" s="3">
        <f>SUM(H33:H38)</f>
        <v>100000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>
        <v>2000000</v>
      </c>
      <c r="G35" s="11">
        <v>100000</v>
      </c>
      <c r="H35" s="11">
        <v>100000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2000000</v>
      </c>
      <c r="G41" s="30">
        <f>+G32+G39</f>
        <v>100000</v>
      </c>
      <c r="H41" s="30">
        <f>+H32+H39</f>
        <v>100000</v>
      </c>
    </row>
    <row r="42" spans="5:8" ht="14" x14ac:dyDescent="0.3">
      <c r="E42" s="29" t="s">
        <v>40</v>
      </c>
      <c r="F42" s="30">
        <f>+F30+F41</f>
        <v>313961000</v>
      </c>
      <c r="G42" s="30">
        <f>+G30+G41</f>
        <v>305157000</v>
      </c>
      <c r="H42" s="30">
        <f>+H30+H41</f>
        <v>325874000</v>
      </c>
    </row>
    <row r="43" spans="5:8" x14ac:dyDescent="0.25">
      <c r="F43" s="21"/>
      <c r="G43" s="21"/>
      <c r="H43" s="21"/>
    </row>
    <row r="44" spans="5:8" ht="13" x14ac:dyDescent="0.25">
      <c r="E44" s="2" t="s">
        <v>52</v>
      </c>
      <c r="F44" s="3"/>
      <c r="G44" s="3"/>
      <c r="H44" s="3"/>
    </row>
    <row r="45" spans="5:8" ht="13" x14ac:dyDescent="0.25">
      <c r="E45" s="2" t="s">
        <v>53</v>
      </c>
      <c r="F45" s="4">
        <f>SUM(F47+F53+F59+F65+F71+F77+F83+F89+F95+F101+F107+F113)</f>
        <v>25827000</v>
      </c>
      <c r="G45" s="4">
        <f>SUM(G47+G53+G59+G65+G71+G77+G83+G89+G95+G101+G107+G113)</f>
        <v>21027000</v>
      </c>
      <c r="H45" s="4">
        <f>SUM(H47+H53+H59+H65+H71+H77+H83+H89+H95+H101+H107+H113)</f>
        <v>21927000</v>
      </c>
    </row>
    <row r="46" spans="5:8" ht="13" x14ac:dyDescent="0.25">
      <c r="E46" s="5" t="s">
        <v>54</v>
      </c>
      <c r="F46" s="3"/>
      <c r="G46" s="3"/>
      <c r="H46" s="3"/>
    </row>
    <row r="47" spans="5:8" ht="13" x14ac:dyDescent="0.25">
      <c r="E47" s="2" t="s">
        <v>56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57</v>
      </c>
      <c r="F48" s="7"/>
      <c r="G48" s="8"/>
      <c r="H48" s="9"/>
    </row>
    <row r="49" spans="5:8" x14ac:dyDescent="0.25">
      <c r="E49" s="6" t="s">
        <v>58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59</v>
      </c>
      <c r="F53" s="3">
        <f>SUM(F54:F57)</f>
        <v>5200000</v>
      </c>
      <c r="G53" s="3">
        <f>SUM(G54:G57)</f>
        <v>0</v>
      </c>
      <c r="H53" s="3">
        <f>SUM(H54:H57)</f>
        <v>0</v>
      </c>
    </row>
    <row r="54" spans="5:8" x14ac:dyDescent="0.25">
      <c r="E54" s="6" t="s">
        <v>60</v>
      </c>
      <c r="F54" s="7">
        <v>4200000</v>
      </c>
      <c r="G54" s="8"/>
      <c r="H54" s="9"/>
    </row>
    <row r="55" spans="5:8" x14ac:dyDescent="0.25">
      <c r="E55" s="6" t="s">
        <v>61</v>
      </c>
      <c r="F55" s="10">
        <v>1000000</v>
      </c>
      <c r="G55" s="11"/>
      <c r="H55" s="12"/>
    </row>
    <row r="56" spans="5:8" x14ac:dyDescent="0.25">
      <c r="E56" s="6" t="s">
        <v>62</v>
      </c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 t="s">
        <v>63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x14ac:dyDescent="0.25">
      <c r="E60" s="6" t="s">
        <v>64</v>
      </c>
      <c r="F60" s="7"/>
      <c r="G60" s="8"/>
      <c r="H60" s="9"/>
    </row>
    <row r="61" spans="5:8" x14ac:dyDescent="0.25">
      <c r="E61" s="6" t="s">
        <v>69</v>
      </c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 t="s">
        <v>65</v>
      </c>
      <c r="F65" s="3">
        <f>SUM(F66:F69)</f>
        <v>20627000</v>
      </c>
      <c r="G65" s="3">
        <f>SUM(G66:G69)</f>
        <v>21027000</v>
      </c>
      <c r="H65" s="3">
        <f>SUM(H66:H69)</f>
        <v>21927000</v>
      </c>
    </row>
    <row r="66" spans="5:8" x14ac:dyDescent="0.25">
      <c r="E66" s="6" t="s">
        <v>66</v>
      </c>
      <c r="F66" s="7">
        <v>12400000</v>
      </c>
      <c r="G66" s="8">
        <v>12500000</v>
      </c>
      <c r="H66" s="9">
        <v>13000000</v>
      </c>
    </row>
    <row r="67" spans="5:8" x14ac:dyDescent="0.25">
      <c r="E67" s="6" t="s">
        <v>67</v>
      </c>
      <c r="F67" s="10">
        <v>8227000</v>
      </c>
      <c r="G67" s="11">
        <v>8527000</v>
      </c>
      <c r="H67" s="12">
        <v>8927000</v>
      </c>
    </row>
    <row r="68" spans="5:8" x14ac:dyDescent="0.25">
      <c r="E68" s="6" t="s">
        <v>68</v>
      </c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55</v>
      </c>
      <c r="F118" s="18">
        <f>SUM(F45)</f>
        <v>25827000</v>
      </c>
      <c r="G118" s="18">
        <f>SUM(G45)</f>
        <v>21027000</v>
      </c>
      <c r="H118" s="18">
        <f>SUM(H45)</f>
        <v>21927000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E1:H250"/>
  <sheetViews>
    <sheetView showGridLines="0" zoomScale="70" zoomScaleNormal="70" workbookViewId="0">
      <selection activeCell="H67" sqref="H67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47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647792000</v>
      </c>
      <c r="G5" s="3">
        <v>698911000</v>
      </c>
      <c r="H5" s="3">
        <v>754835000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313225000</v>
      </c>
      <c r="G7" s="4">
        <f>SUM(G8:G19)</f>
        <v>334124000</v>
      </c>
      <c r="H7" s="4">
        <f>SUM(H8:H19)</f>
        <v>215304000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14000000</v>
      </c>
      <c r="H11" s="11">
        <v>14000000</v>
      </c>
    </row>
    <row r="12" spans="5:8" ht="13" x14ac:dyDescent="0.3">
      <c r="E12" s="26" t="s">
        <v>15</v>
      </c>
      <c r="F12" s="19">
        <v>61286000</v>
      </c>
      <c r="G12" s="19">
        <v>76009000</v>
      </c>
      <c r="H12" s="19">
        <v>45000000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100000000</v>
      </c>
      <c r="G16" s="11">
        <v>100000000</v>
      </c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>
        <v>151939000</v>
      </c>
      <c r="G18" s="11">
        <v>144115000</v>
      </c>
      <c r="H18" s="11">
        <v>156304000</v>
      </c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4301000</v>
      </c>
      <c r="G20" s="3">
        <f>SUM(G21:G29)</f>
        <v>1900000</v>
      </c>
      <c r="H20" s="3">
        <f>SUM(H21:H29)</f>
        <v>2100000</v>
      </c>
    </row>
    <row r="21" spans="5:8" ht="13" x14ac:dyDescent="0.3">
      <c r="E21" s="26" t="s">
        <v>24</v>
      </c>
      <c r="F21" s="19">
        <v>1800000</v>
      </c>
      <c r="G21" s="19">
        <v>1900000</v>
      </c>
      <c r="H21" s="19">
        <v>2100000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2501000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965318000</v>
      </c>
      <c r="G30" s="18">
        <f>+G5+G6+G7+G20</f>
        <v>1034935000</v>
      </c>
      <c r="H30" s="18">
        <f>+H5+H6+H7+H20</f>
        <v>972239000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72674000</v>
      </c>
      <c r="G32" s="3">
        <f>SUM(G33:G38)</f>
        <v>100583000</v>
      </c>
      <c r="H32" s="3">
        <f>SUM(H33:H38)</f>
        <v>88656000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26459000</v>
      </c>
      <c r="G34" s="11">
        <v>25910000</v>
      </c>
      <c r="H34" s="11">
        <v>3840000</v>
      </c>
    </row>
    <row r="35" spans="5:8" ht="13" x14ac:dyDescent="0.3">
      <c r="E35" s="26" t="s">
        <v>37</v>
      </c>
      <c r="F35" s="11">
        <v>17790000</v>
      </c>
      <c r="G35" s="11">
        <v>38840000</v>
      </c>
      <c r="H35" s="11">
        <v>48983000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28425000</v>
      </c>
      <c r="G37" s="11">
        <v>35833000</v>
      </c>
      <c r="H37" s="11">
        <v>35833000</v>
      </c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72674000</v>
      </c>
      <c r="G41" s="30">
        <f>+G32+G39</f>
        <v>100583000</v>
      </c>
      <c r="H41" s="30">
        <f>+H32+H39</f>
        <v>88656000</v>
      </c>
    </row>
    <row r="42" spans="5:8" ht="14" x14ac:dyDescent="0.3">
      <c r="E42" s="29" t="s">
        <v>40</v>
      </c>
      <c r="F42" s="30">
        <f>+F30+F41</f>
        <v>1037992000</v>
      </c>
      <c r="G42" s="30">
        <f>+G30+G41</f>
        <v>1135518000</v>
      </c>
      <c r="H42" s="30">
        <f>+H30+H41</f>
        <v>1060895000</v>
      </c>
    </row>
    <row r="43" spans="5:8" x14ac:dyDescent="0.25">
      <c r="F43" s="21"/>
      <c r="G43" s="21"/>
      <c r="H43" s="21"/>
    </row>
    <row r="44" spans="5:8" ht="13" x14ac:dyDescent="0.25">
      <c r="E44" s="2" t="s">
        <v>52</v>
      </c>
      <c r="F44" s="3"/>
      <c r="G44" s="3"/>
      <c r="H44" s="3"/>
    </row>
    <row r="45" spans="5:8" ht="13" x14ac:dyDescent="0.25">
      <c r="E45" s="2" t="s">
        <v>53</v>
      </c>
      <c r="F45" s="4">
        <f>SUM(F47+F53+F59+F65+F71+F77+F83+F89+F95+F101+F107+F113)</f>
        <v>25390000</v>
      </c>
      <c r="G45" s="4">
        <f>SUM(G47+G53+G59+G65+G71+G77+G83+G89+G95+G101+G107+G113)</f>
        <v>25390000</v>
      </c>
      <c r="H45" s="4">
        <f>SUM(H47+H53+H59+H65+H71+H77+H83+H89+H95+H101+H107+H113)</f>
        <v>26290000</v>
      </c>
    </row>
    <row r="46" spans="5:8" ht="13" x14ac:dyDescent="0.25">
      <c r="E46" s="5" t="s">
        <v>54</v>
      </c>
      <c r="F46" s="3"/>
      <c r="G46" s="3"/>
      <c r="H46" s="3"/>
    </row>
    <row r="47" spans="5:8" ht="13" x14ac:dyDescent="0.25">
      <c r="E47" s="2" t="s">
        <v>56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57</v>
      </c>
      <c r="F48" s="7"/>
      <c r="G48" s="8"/>
      <c r="H48" s="9"/>
    </row>
    <row r="49" spans="5:8" x14ac:dyDescent="0.25">
      <c r="E49" s="6" t="s">
        <v>58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59</v>
      </c>
      <c r="F53" s="3">
        <f>SUM(F54:F57)</f>
        <v>500000</v>
      </c>
      <c r="G53" s="3">
        <f>SUM(G54:G57)</f>
        <v>0</v>
      </c>
      <c r="H53" s="3">
        <f>SUM(H54:H57)</f>
        <v>0</v>
      </c>
    </row>
    <row r="54" spans="5:8" x14ac:dyDescent="0.25">
      <c r="E54" s="6" t="s">
        <v>60</v>
      </c>
      <c r="F54" s="7"/>
      <c r="G54" s="8"/>
      <c r="H54" s="9"/>
    </row>
    <row r="55" spans="5:8" x14ac:dyDescent="0.25">
      <c r="E55" s="6" t="s">
        <v>61</v>
      </c>
      <c r="F55" s="10">
        <v>500000</v>
      </c>
      <c r="G55" s="11"/>
      <c r="H55" s="12"/>
    </row>
    <row r="56" spans="5:8" x14ac:dyDescent="0.25">
      <c r="E56" s="6" t="s">
        <v>62</v>
      </c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 t="s">
        <v>63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x14ac:dyDescent="0.25">
      <c r="E60" s="6" t="s">
        <v>64</v>
      </c>
      <c r="F60" s="7"/>
      <c r="G60" s="8"/>
      <c r="H60" s="9"/>
    </row>
    <row r="61" spans="5:8" x14ac:dyDescent="0.25">
      <c r="E61" s="6" t="s">
        <v>69</v>
      </c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 t="s">
        <v>65</v>
      </c>
      <c r="F65" s="3">
        <f>SUM(F66:F69)</f>
        <v>24890000</v>
      </c>
      <c r="G65" s="3">
        <f>SUM(G66:G69)</f>
        <v>25390000</v>
      </c>
      <c r="H65" s="3">
        <f>SUM(H66:H69)</f>
        <v>26290000</v>
      </c>
    </row>
    <row r="66" spans="5:8" x14ac:dyDescent="0.25">
      <c r="E66" s="6" t="s">
        <v>66</v>
      </c>
      <c r="F66" s="7">
        <v>15600000</v>
      </c>
      <c r="G66" s="8">
        <v>15600000</v>
      </c>
      <c r="H66" s="9">
        <v>16000000</v>
      </c>
    </row>
    <row r="67" spans="5:8" x14ac:dyDescent="0.25">
      <c r="E67" s="6" t="s">
        <v>67</v>
      </c>
      <c r="F67" s="10">
        <v>9290000</v>
      </c>
      <c r="G67" s="11">
        <v>9790000</v>
      </c>
      <c r="H67" s="12">
        <v>10290000</v>
      </c>
    </row>
    <row r="68" spans="5:8" x14ac:dyDescent="0.25">
      <c r="E68" s="6" t="s">
        <v>68</v>
      </c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55</v>
      </c>
      <c r="F118" s="18">
        <f>SUM(F45)</f>
        <v>25390000</v>
      </c>
      <c r="G118" s="18">
        <f>SUM(G45)</f>
        <v>25390000</v>
      </c>
      <c r="H118" s="18">
        <f>SUM(H45)</f>
        <v>26290000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E1:H250"/>
  <sheetViews>
    <sheetView showGridLines="0" zoomScale="70" zoomScaleNormal="70" workbookViewId="0">
      <selection activeCell="H67" sqref="H67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48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305514000</v>
      </c>
      <c r="G5" s="3">
        <v>327280000</v>
      </c>
      <c r="H5" s="3">
        <v>350406000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128430000</v>
      </c>
      <c r="G7" s="4">
        <f>SUM(G8:G19)</f>
        <v>142880000</v>
      </c>
      <c r="H7" s="4">
        <f>SUM(H8:H19)</f>
        <v>151503000</v>
      </c>
    </row>
    <row r="8" spans="5:8" ht="13" x14ac:dyDescent="0.3">
      <c r="E8" s="26" t="s">
        <v>11</v>
      </c>
      <c r="F8" s="11">
        <v>77320000</v>
      </c>
      <c r="G8" s="11">
        <v>81103000</v>
      </c>
      <c r="H8" s="11">
        <v>88143000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17768000</v>
      </c>
      <c r="G11" s="11">
        <v>16500000</v>
      </c>
      <c r="H11" s="11">
        <v>16000000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33342000</v>
      </c>
      <c r="G16" s="11">
        <v>45277000</v>
      </c>
      <c r="H16" s="11">
        <v>47360000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4032000</v>
      </c>
      <c r="G20" s="3">
        <f>SUM(G21:G29)</f>
        <v>2800000</v>
      </c>
      <c r="H20" s="3">
        <f>SUM(H21:H29)</f>
        <v>2900000</v>
      </c>
    </row>
    <row r="21" spans="5:8" ht="13" x14ac:dyDescent="0.3">
      <c r="E21" s="26" t="s">
        <v>24</v>
      </c>
      <c r="F21" s="19">
        <v>2800000</v>
      </c>
      <c r="G21" s="19">
        <v>2800000</v>
      </c>
      <c r="H21" s="19">
        <v>2900000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1232000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437976000</v>
      </c>
      <c r="G30" s="18">
        <f>+G5+G6+G7+G20</f>
        <v>472960000</v>
      </c>
      <c r="H30" s="18">
        <f>+H5+H6+H7+H20</f>
        <v>504809000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434000</v>
      </c>
      <c r="G32" s="3">
        <f>SUM(G33:G38)</f>
        <v>92000</v>
      </c>
      <c r="H32" s="3">
        <f>SUM(H33:H38)</f>
        <v>3312000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434000</v>
      </c>
      <c r="G34" s="11">
        <v>92000</v>
      </c>
      <c r="H34" s="11">
        <v>3312000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434000</v>
      </c>
      <c r="G41" s="30">
        <f>+G32+G39</f>
        <v>92000</v>
      </c>
      <c r="H41" s="30">
        <f>+H32+H39</f>
        <v>3312000</v>
      </c>
    </row>
    <row r="42" spans="5:8" ht="14" x14ac:dyDescent="0.3">
      <c r="E42" s="29" t="s">
        <v>40</v>
      </c>
      <c r="F42" s="30">
        <f>+F30+F41</f>
        <v>438410000</v>
      </c>
      <c r="G42" s="30">
        <f>+G30+G41</f>
        <v>473052000</v>
      </c>
      <c r="H42" s="30">
        <f>+H30+H41</f>
        <v>508121000</v>
      </c>
    </row>
    <row r="43" spans="5:8" x14ac:dyDescent="0.25">
      <c r="F43" s="21"/>
      <c r="G43" s="21"/>
      <c r="H43" s="21"/>
    </row>
    <row r="44" spans="5:8" ht="13" x14ac:dyDescent="0.25">
      <c r="E44" s="2" t="s">
        <v>52</v>
      </c>
      <c r="F44" s="3"/>
      <c r="G44" s="3"/>
      <c r="H44" s="3"/>
    </row>
    <row r="45" spans="5:8" ht="13" x14ac:dyDescent="0.25">
      <c r="E45" s="2" t="s">
        <v>53</v>
      </c>
      <c r="F45" s="4">
        <f>SUM(F47+F53+F59+F65+F71+F77+F83+F89+F95+F101+F107+F113)</f>
        <v>65754000</v>
      </c>
      <c r="G45" s="4">
        <f>SUM(G47+G53+G59+G65+G71+G77+G83+G89+G95+G101+G107+G113)</f>
        <v>60744000</v>
      </c>
      <c r="H45" s="4">
        <f>SUM(H47+H53+H59+H65+H71+H77+H83+H89+H95+H101+H107+H113)</f>
        <v>54700000</v>
      </c>
    </row>
    <row r="46" spans="5:8" ht="13" x14ac:dyDescent="0.25">
      <c r="E46" s="5" t="s">
        <v>54</v>
      </c>
      <c r="F46" s="3"/>
      <c r="G46" s="3"/>
      <c r="H46" s="3"/>
    </row>
    <row r="47" spans="5:8" ht="13" x14ac:dyDescent="0.25">
      <c r="E47" s="2" t="s">
        <v>56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57</v>
      </c>
      <c r="F48" s="7"/>
      <c r="G48" s="8"/>
      <c r="H48" s="9"/>
    </row>
    <row r="49" spans="5:8" x14ac:dyDescent="0.25">
      <c r="E49" s="6" t="s">
        <v>58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59</v>
      </c>
      <c r="F53" s="3">
        <f>SUM(F54:F57)</f>
        <v>500000</v>
      </c>
      <c r="G53" s="3">
        <f>SUM(G54:G57)</f>
        <v>0</v>
      </c>
      <c r="H53" s="3">
        <f>SUM(H54:H57)</f>
        <v>0</v>
      </c>
    </row>
    <row r="54" spans="5:8" x14ac:dyDescent="0.25">
      <c r="E54" s="6" t="s">
        <v>60</v>
      </c>
      <c r="F54" s="7"/>
      <c r="G54" s="8"/>
      <c r="H54" s="9"/>
    </row>
    <row r="55" spans="5:8" x14ac:dyDescent="0.25">
      <c r="E55" s="6" t="s">
        <v>61</v>
      </c>
      <c r="F55" s="10">
        <v>500000</v>
      </c>
      <c r="G55" s="11"/>
      <c r="H55" s="12"/>
    </row>
    <row r="56" spans="5:8" x14ac:dyDescent="0.25">
      <c r="E56" s="6" t="s">
        <v>62</v>
      </c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 t="s">
        <v>63</v>
      </c>
      <c r="F59" s="3">
        <f>SUM(F60:F63)</f>
        <v>42000000</v>
      </c>
      <c r="G59" s="3">
        <f>SUM(G60:G63)</f>
        <v>37000000</v>
      </c>
      <c r="H59" s="3">
        <f>SUM(H60:H63)</f>
        <v>30000000</v>
      </c>
    </row>
    <row r="60" spans="5:8" x14ac:dyDescent="0.25">
      <c r="E60" s="6" t="s">
        <v>64</v>
      </c>
      <c r="F60" s="7">
        <v>42000000</v>
      </c>
      <c r="G60" s="8">
        <v>37000000</v>
      </c>
      <c r="H60" s="9">
        <v>30000000</v>
      </c>
    </row>
    <row r="61" spans="5:8" x14ac:dyDescent="0.25">
      <c r="E61" s="6" t="s">
        <v>69</v>
      </c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 t="s">
        <v>65</v>
      </c>
      <c r="F65" s="3">
        <f>SUM(F66:F69)</f>
        <v>23254000</v>
      </c>
      <c r="G65" s="3">
        <f>SUM(G66:G69)</f>
        <v>23744000</v>
      </c>
      <c r="H65" s="3">
        <f>SUM(H66:H69)</f>
        <v>24700000</v>
      </c>
    </row>
    <row r="66" spans="5:8" x14ac:dyDescent="0.25">
      <c r="E66" s="6" t="s">
        <v>66</v>
      </c>
      <c r="F66" s="7">
        <v>15754000</v>
      </c>
      <c r="G66" s="8">
        <v>15744000</v>
      </c>
      <c r="H66" s="9">
        <v>16200000</v>
      </c>
    </row>
    <row r="67" spans="5:8" x14ac:dyDescent="0.25">
      <c r="E67" s="6" t="s">
        <v>67</v>
      </c>
      <c r="F67" s="10">
        <v>7500000</v>
      </c>
      <c r="G67" s="11">
        <v>8000000</v>
      </c>
      <c r="H67" s="12">
        <v>8500000</v>
      </c>
    </row>
    <row r="68" spans="5:8" x14ac:dyDescent="0.25">
      <c r="E68" s="6" t="s">
        <v>68</v>
      </c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55</v>
      </c>
      <c r="F118" s="18">
        <f>SUM(F45)</f>
        <v>65754000</v>
      </c>
      <c r="G118" s="18">
        <f>SUM(G45)</f>
        <v>60744000</v>
      </c>
      <c r="H118" s="18">
        <f>SUM(H45)</f>
        <v>54700000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Summary</vt:lpstr>
      <vt:lpstr>DC42</vt:lpstr>
      <vt:lpstr>DC48</vt:lpstr>
      <vt:lpstr>EKU</vt:lpstr>
      <vt:lpstr>GT421</vt:lpstr>
      <vt:lpstr>GT422</vt:lpstr>
      <vt:lpstr>GT423</vt:lpstr>
      <vt:lpstr>GT481</vt:lpstr>
      <vt:lpstr>GT484</vt:lpstr>
      <vt:lpstr>GT485</vt:lpstr>
      <vt:lpstr>JHB</vt:lpstr>
      <vt:lpstr>TSH</vt:lpstr>
      <vt:lpstr>'DC42'!Print_Area</vt:lpstr>
      <vt:lpstr>'DC48'!Print_Area</vt:lpstr>
      <vt:lpstr>EKU!Print_Area</vt:lpstr>
      <vt:lpstr>'GT421'!Print_Area</vt:lpstr>
      <vt:lpstr>'GT422'!Print_Area</vt:lpstr>
      <vt:lpstr>'GT423'!Print_Area</vt:lpstr>
      <vt:lpstr>'GT481'!Print_Area</vt:lpstr>
      <vt:lpstr>'GT484'!Print_Area</vt:lpstr>
      <vt:lpstr>'GT485'!Print_Area</vt:lpstr>
      <vt:lpstr>JHB!Print_Area</vt:lpstr>
      <vt:lpstr>Summary!Print_Area</vt:lpstr>
      <vt:lpstr>TSH!Print_Area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Pretty Mavhungu</dc:creator>
  <cp:lastModifiedBy>Pretty Mavhungu</cp:lastModifiedBy>
  <dcterms:created xsi:type="dcterms:W3CDTF">2024-04-29T10:11:59Z</dcterms:created>
  <dcterms:modified xsi:type="dcterms:W3CDTF">2024-05-02T16:14:15Z</dcterms:modified>
</cp:coreProperties>
</file>